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PROF_P_CW_odc.cicwp.nl\userdata_cifs_p_cw_odc_001\ToetenelS\Desktop\"/>
    </mc:Choice>
  </mc:AlternateContent>
  <xr:revisionPtr revIDLastSave="0" documentId="8_{E912297E-77BE-4B8B-9580-587BD8296BB2}" xr6:coauthVersionLast="47" xr6:coauthVersionMax="47" xr10:uidLastSave="{00000000-0000-0000-0000-000000000000}"/>
  <workbookProtection workbookAlgorithmName="SHA-512" workbookHashValue="X6S/qrdYnQOCXJnSsjzh7W5OOW8kq4+VB897AsLRVY/arhyFzKi9zJHGBwILQpnTKYDBzJtdSO6iMfhk5Xx6Fw==" workbookSaltValue="+Dd0H7q5SNERoeMKTOAGCw==" workbookSpinCount="100000" lockStructure="1"/>
  <bookViews>
    <workbookView xWindow="768" yWindow="768" windowWidth="18288" windowHeight="8268" tabRatio="637" xr2:uid="{A226ACBB-1A57-4E28-8DFA-F3669720E0EC}"/>
  </bookViews>
  <sheets>
    <sheet name="Toelichting projectkosten" sheetId="14" r:id="rId1"/>
    <sheet name="Basisgegevens Begroting" sheetId="9" r:id="rId2"/>
    <sheet name="Kosten Aanvrager" sheetId="11" r:id="rId3"/>
    <sheet name="Totaal Overzicht" sheetId="6" r:id="rId4"/>
    <sheet name="Kosten Deelnemer 2" sheetId="10" state="hidden" r:id="rId5"/>
    <sheet name="Kosten Deelnemer 3" sheetId="15" state="hidden" r:id="rId6"/>
    <sheet name="Kosten Deelnemer 4" sheetId="16" state="hidden" r:id="rId7"/>
    <sheet name="Kosten Deelnemer 5" sheetId="18" state="hidden" r:id="rId8"/>
    <sheet name="Kosten Deelnemer 6" sheetId="21" state="hidden" r:id="rId9"/>
    <sheet name="Kosten Deelnemer 7" sheetId="22" state="hidden" r:id="rId10"/>
    <sheet name="Kosten Deelnemer 8" sheetId="23" state="hidden" r:id="rId11"/>
    <sheet name="Kosten Deelnemer 9" sheetId="20" state="hidden" r:id="rId12"/>
    <sheet name="Kosten Deelnemer 10" sheetId="19" state="hidden" r:id="rId13"/>
    <sheet name="Kosten Deelnemer 11" sheetId="24" state="hidden" r:id="rId14"/>
    <sheet name="Kosten Deelnemer 12" sheetId="25" state="hidden" r:id="rId15"/>
    <sheet name="Kosten Deelnemer 13" sheetId="26" state="hidden" r:id="rId16"/>
    <sheet name="Kosten Deelnemer 14" sheetId="27" state="hidden" r:id="rId17"/>
    <sheet name="Kosten Deelnemer 15" sheetId="28" state="hidden" r:id="rId18"/>
    <sheet name="Kosten Deelnemer 16" sheetId="29" state="hidden" r:id="rId19"/>
    <sheet name="Kosten Deelnemer 17" sheetId="30" state="hidden" r:id="rId20"/>
    <sheet name="Kosten Deelnemer 18" sheetId="31" state="hidden" r:id="rId21"/>
    <sheet name="Kosten Deelnemer 19" sheetId="32" state="hidden" r:id="rId22"/>
    <sheet name="Kosten Deelnemer 20" sheetId="33" state="hidden" r:id="rId23"/>
    <sheet name="Blad1" sheetId="17" state="hidden" r:id="rId24"/>
  </sheets>
  <externalReferences>
    <externalReference r:id="rId25"/>
  </externalReferences>
  <definedNames>
    <definedName name="_xlnm.Print_Area" localSheetId="1">'Basisgegevens Begroting'!$A$1:$H$13</definedName>
    <definedName name="_xlnm.Print_Area" localSheetId="4">'Kosten Deelnemer 2'!$A$1:$I$65</definedName>
    <definedName name="_xlnm.Print_Area" localSheetId="3">'Totaal Overzicht'!$A$1:$M$39</definedName>
    <definedName name="Gegevens_deelnemers" localSheetId="7">'Basisgegevens Begroting'!$B$12:$H$13</definedName>
    <definedName name="Gegevens_deelnemers" localSheetId="10">'Basisgegevens Begroting'!$B$12:$H$13</definedName>
    <definedName name="Gegevens_deelnemers">'Basisgegevens Begroting'!$B$12:$H$13</definedName>
    <definedName name="keuze_energie">Blad1!$D$57:$D$59</definedName>
    <definedName name="keuze_jn">Blad1!$D$37:$D$39</definedName>
    <definedName name="keuze_onderneming">Blad1!$D$45:$D$49</definedName>
    <definedName name="keuze_thema">Blad1!$D$52:$D$54</definedName>
    <definedName name="Kostensystematiek">'[1]Penvoerder-aanvrager 1'!$Q$12:$Q$17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1" l="1"/>
  <c r="F39" i="11"/>
  <c r="F40" i="11"/>
  <c r="F41" i="11"/>
  <c r="F42" i="11"/>
  <c r="F43" i="11"/>
  <c r="F44" i="11"/>
  <c r="F26" i="11"/>
  <c r="F28" i="11"/>
  <c r="F29" i="11"/>
  <c r="F30" i="11"/>
  <c r="F31" i="11"/>
  <c r="F32" i="11"/>
  <c r="F25" i="11"/>
  <c r="H13" i="9"/>
  <c r="E74" i="11"/>
  <c r="C25" i="6" l="1"/>
  <c r="C31" i="6"/>
  <c r="F57" i="11" l="1"/>
  <c r="G57" i="11" s="1"/>
  <c r="F58" i="11"/>
  <c r="G58" i="11" s="1"/>
  <c r="F59" i="11"/>
  <c r="G59" i="11" s="1"/>
  <c r="F60" i="11"/>
  <c r="G60" i="11" s="1"/>
  <c r="F61" i="11"/>
  <c r="G61" i="11" s="1"/>
  <c r="F62" i="11"/>
  <c r="G62" i="11" s="1"/>
  <c r="F63" i="11"/>
  <c r="G63" i="11" s="1"/>
  <c r="F64" i="11"/>
  <c r="G64" i="11" s="1"/>
  <c r="F65" i="11"/>
  <c r="G65" i="11" s="1"/>
  <c r="F66" i="11"/>
  <c r="G66" i="11" s="1"/>
  <c r="F67" i="11"/>
  <c r="G67" i="11" s="1"/>
  <c r="F68" i="11"/>
  <c r="G68" i="11" s="1"/>
  <c r="F56" i="11"/>
  <c r="G56" i="11" s="1"/>
  <c r="F55" i="11"/>
  <c r="G55" i="11" s="1"/>
  <c r="F54" i="11"/>
  <c r="G54" i="11" s="1"/>
  <c r="G39" i="11"/>
  <c r="G40" i="11"/>
  <c r="G41" i="11"/>
  <c r="G42" i="11"/>
  <c r="G28" i="11"/>
  <c r="G29" i="11"/>
  <c r="G30" i="11"/>
  <c r="A49" i="11"/>
  <c r="A50" i="11"/>
  <c r="D6" i="9"/>
  <c r="D7" i="9"/>
  <c r="E69" i="11"/>
  <c r="E20" i="6" s="1"/>
  <c r="G38" i="11" l="1"/>
  <c r="G43" i="11"/>
  <c r="G44" i="11"/>
  <c r="G25" i="11"/>
  <c r="G26" i="11"/>
  <c r="G31" i="11"/>
  <c r="G32" i="11"/>
  <c r="E45" i="11"/>
  <c r="E17" i="6" s="1"/>
  <c r="E33" i="11"/>
  <c r="E16" i="6" s="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G20" i="11" s="1"/>
  <c r="G13" i="9"/>
  <c r="G69" i="15" a="1"/>
  <c r="G69" i="15" s="1"/>
  <c r="G70" i="15" a="1"/>
  <c r="G70" i="15" s="1"/>
  <c r="G71" i="15" a="1"/>
  <c r="G71" i="15" s="1"/>
  <c r="G72" i="15" a="1"/>
  <c r="G72" i="15" s="1"/>
  <c r="G73" i="15" a="1"/>
  <c r="G73" i="15" s="1"/>
  <c r="G74" i="15" a="1"/>
  <c r="G74" i="15" s="1"/>
  <c r="G75" i="15" a="1"/>
  <c r="G75" i="15" s="1"/>
  <c r="G76" i="15" a="1"/>
  <c r="G76" i="15" s="1"/>
  <c r="G77" i="15" a="1"/>
  <c r="G77" i="15" s="1"/>
  <c r="G79" i="15" a="1"/>
  <c r="G79" i="15" s="1"/>
  <c r="G80" i="15" a="1"/>
  <c r="G80" i="15" s="1"/>
  <c r="G81" i="15" a="1"/>
  <c r="G81" i="15" s="1"/>
  <c r="F53" i="11" l="1"/>
  <c r="G53" i="11" s="1"/>
  <c r="G69" i="11" s="1"/>
  <c r="F20" i="6" s="1"/>
  <c r="F37" i="11"/>
  <c r="G37" i="11" s="1"/>
  <c r="F27" i="11"/>
  <c r="G27" i="11" s="1"/>
  <c r="G34" i="11"/>
  <c r="G20" i="6"/>
  <c r="G46" i="11"/>
  <c r="G17" i="6"/>
  <c r="F6" i="11"/>
  <c r="F5" i="11"/>
  <c r="G45" i="11"/>
  <c r="F17" i="6" s="1"/>
  <c r="G33" i="11"/>
  <c r="F16" i="6" s="1"/>
  <c r="G67" i="15" a="1"/>
  <c r="G67" i="15" s="1"/>
  <c r="G68" i="15" a="1"/>
  <c r="G68" i="15" s="1"/>
  <c r="G78" i="15" a="1"/>
  <c r="G78" i="15" s="1"/>
  <c r="G66" i="15" a="1"/>
  <c r="G66" i="15" s="1"/>
  <c r="G81" i="33" a="1"/>
  <c r="G81" i="33" s="1"/>
  <c r="G80" i="33" a="1"/>
  <c r="G80" i="33" s="1"/>
  <c r="G79" i="33" a="1"/>
  <c r="G79" i="33" s="1"/>
  <c r="G78" i="33" a="1"/>
  <c r="G78" i="33" s="1"/>
  <c r="G77" i="33" a="1"/>
  <c r="G77" i="33" s="1"/>
  <c r="G76" i="33" a="1"/>
  <c r="G76" i="33" s="1"/>
  <c r="G75" i="33" a="1"/>
  <c r="G75" i="33" s="1"/>
  <c r="G74" i="33" a="1"/>
  <c r="G74" i="33" s="1"/>
  <c r="G73" i="33" a="1"/>
  <c r="G73" i="33" s="1"/>
  <c r="G72" i="33" a="1"/>
  <c r="G72" i="33" s="1"/>
  <c r="G71" i="33" a="1"/>
  <c r="G71" i="33" s="1"/>
  <c r="G70" i="33" a="1"/>
  <c r="G70" i="33" s="1"/>
  <c r="G69" i="33" a="1"/>
  <c r="G69" i="33" s="1"/>
  <c r="G68" i="33" a="1"/>
  <c r="G68" i="33" s="1"/>
  <c r="G67" i="33" a="1"/>
  <c r="G67" i="33" s="1"/>
  <c r="G66" i="33" a="1"/>
  <c r="G66" i="33" s="1"/>
  <c r="G56" i="33" a="1"/>
  <c r="G56" i="33" s="1"/>
  <c r="G57" i="33" a="1"/>
  <c r="G57" i="33" s="1"/>
  <c r="G58" i="33" a="1"/>
  <c r="G58" i="33" s="1"/>
  <c r="G59" i="33" a="1"/>
  <c r="G59" i="33" s="1"/>
  <c r="G60" i="33" a="1"/>
  <c r="G60" i="33" s="1"/>
  <c r="G55" i="33" a="1"/>
  <c r="G55" i="33" s="1"/>
  <c r="G67" i="32" a="1"/>
  <c r="G67" i="32" s="1"/>
  <c r="G68" i="32" a="1"/>
  <c r="G68" i="32" s="1"/>
  <c r="G69" i="32" a="1"/>
  <c r="G69" i="32" s="1"/>
  <c r="G70" i="32" a="1"/>
  <c r="G70" i="32" s="1"/>
  <c r="G71" i="32" a="1"/>
  <c r="G71" i="32" s="1"/>
  <c r="G72" i="32" a="1"/>
  <c r="G72" i="32" s="1"/>
  <c r="G73" i="32" a="1"/>
  <c r="G73" i="32" s="1"/>
  <c r="G74" i="32" a="1"/>
  <c r="G74" i="32" s="1"/>
  <c r="G75" i="32" a="1"/>
  <c r="G75" i="32" s="1"/>
  <c r="G76" i="32" a="1"/>
  <c r="G76" i="32" s="1"/>
  <c r="G77" i="32" a="1"/>
  <c r="G77" i="32" s="1"/>
  <c r="G78" i="32" a="1"/>
  <c r="G78" i="32" s="1"/>
  <c r="G79" i="32" a="1"/>
  <c r="G79" i="32" s="1"/>
  <c r="G80" i="32" a="1"/>
  <c r="G80" i="32" s="1"/>
  <c r="G81" i="32" a="1"/>
  <c r="G81" i="32" s="1"/>
  <c r="G66" i="32" a="1"/>
  <c r="G66" i="32" s="1"/>
  <c r="G56" i="32" a="1"/>
  <c r="G56" i="32" s="1"/>
  <c r="G57" i="32" a="1"/>
  <c r="G57" i="32" s="1"/>
  <c r="G58" i="32" a="1"/>
  <c r="G58" i="32" s="1"/>
  <c r="G59" i="32" a="1"/>
  <c r="G59" i="32" s="1"/>
  <c r="G60" i="32" a="1"/>
  <c r="G60" i="32" s="1"/>
  <c r="G55" i="32" a="1"/>
  <c r="G55" i="32" s="1"/>
  <c r="G67" i="31" a="1"/>
  <c r="G67" i="31" s="1"/>
  <c r="G68" i="31" a="1"/>
  <c r="G68" i="31" s="1"/>
  <c r="G69" i="31" a="1"/>
  <c r="G69" i="31" s="1"/>
  <c r="G70" i="31" a="1"/>
  <c r="G70" i="31" s="1"/>
  <c r="G71" i="31" a="1"/>
  <c r="G71" i="31" s="1"/>
  <c r="G72" i="31" a="1"/>
  <c r="G72" i="31" s="1"/>
  <c r="G73" i="31" a="1"/>
  <c r="G73" i="31" s="1"/>
  <c r="G74" i="31" a="1"/>
  <c r="G74" i="31" s="1"/>
  <c r="G75" i="31" a="1"/>
  <c r="G75" i="31" s="1"/>
  <c r="G76" i="31" a="1"/>
  <c r="G76" i="31" s="1"/>
  <c r="G77" i="31" a="1"/>
  <c r="G77" i="31" s="1"/>
  <c r="G78" i="31" a="1"/>
  <c r="G78" i="31" s="1"/>
  <c r="G79" i="31" a="1"/>
  <c r="G79" i="31" s="1"/>
  <c r="G80" i="31" a="1"/>
  <c r="G80" i="31" s="1"/>
  <c r="G81" i="31" a="1"/>
  <c r="G81" i="31" s="1"/>
  <c r="G66" i="31" a="1"/>
  <c r="G66" i="31" s="1"/>
  <c r="G56" i="31" a="1"/>
  <c r="G56" i="31" s="1"/>
  <c r="G57" i="31" a="1"/>
  <c r="G57" i="31" s="1"/>
  <c r="G58" i="31" a="1"/>
  <c r="G58" i="31" s="1"/>
  <c r="G59" i="31" a="1"/>
  <c r="G59" i="31" s="1"/>
  <c r="G60" i="31" a="1"/>
  <c r="G60" i="31" s="1"/>
  <c r="G55" i="31" a="1"/>
  <c r="G55" i="31" s="1"/>
  <c r="G67" i="30" a="1"/>
  <c r="G67" i="30" s="1"/>
  <c r="G68" i="30" a="1"/>
  <c r="G68" i="30" s="1"/>
  <c r="G69" i="30" a="1"/>
  <c r="G69" i="30" s="1"/>
  <c r="G70" i="30" a="1"/>
  <c r="G70" i="30" s="1"/>
  <c r="G71" i="30" a="1"/>
  <c r="G71" i="30" s="1"/>
  <c r="G72" i="30" a="1"/>
  <c r="G72" i="30" s="1"/>
  <c r="G73" i="30" a="1"/>
  <c r="G73" i="30" s="1"/>
  <c r="G74" i="30" a="1"/>
  <c r="G74" i="30" s="1"/>
  <c r="G75" i="30" a="1"/>
  <c r="G75" i="30" s="1"/>
  <c r="G76" i="30" a="1"/>
  <c r="G76" i="30" s="1"/>
  <c r="G77" i="30" a="1"/>
  <c r="G77" i="30" s="1"/>
  <c r="G78" i="30" a="1"/>
  <c r="G78" i="30" s="1"/>
  <c r="G79" i="30" a="1"/>
  <c r="G79" i="30" s="1"/>
  <c r="G80" i="30" a="1"/>
  <c r="G80" i="30" s="1"/>
  <c r="G81" i="30" a="1"/>
  <c r="G81" i="30" s="1"/>
  <c r="G66" i="30" a="1"/>
  <c r="G66" i="30" s="1"/>
  <c r="G56" i="30" a="1"/>
  <c r="G56" i="30" s="1"/>
  <c r="G57" i="30" a="1"/>
  <c r="G57" i="30" s="1"/>
  <c r="G58" i="30" a="1"/>
  <c r="G58" i="30" s="1"/>
  <c r="G59" i="30" a="1"/>
  <c r="G59" i="30" s="1"/>
  <c r="G60" i="30" a="1"/>
  <c r="G60" i="30" s="1"/>
  <c r="G55" i="30" a="1"/>
  <c r="G55" i="30" s="1"/>
  <c r="G67" i="29" a="1"/>
  <c r="G67" i="29" s="1"/>
  <c r="G68" i="29" a="1"/>
  <c r="G68" i="29" s="1"/>
  <c r="G69" i="29" a="1"/>
  <c r="G69" i="29" s="1"/>
  <c r="G70" i="29" a="1"/>
  <c r="G70" i="29" s="1"/>
  <c r="G71" i="29" a="1"/>
  <c r="G71" i="29" s="1"/>
  <c r="G72" i="29" a="1"/>
  <c r="G72" i="29" s="1"/>
  <c r="G73" i="29" a="1"/>
  <c r="G73" i="29" s="1"/>
  <c r="G74" i="29" a="1"/>
  <c r="G74" i="29" s="1"/>
  <c r="G75" i="29" a="1"/>
  <c r="G75" i="29" s="1"/>
  <c r="G76" i="29" a="1"/>
  <c r="G76" i="29" s="1"/>
  <c r="G77" i="29" a="1"/>
  <c r="G77" i="29" s="1"/>
  <c r="G78" i="29" a="1"/>
  <c r="G78" i="29" s="1"/>
  <c r="G79" i="29" a="1"/>
  <c r="G79" i="29" s="1"/>
  <c r="G80" i="29" a="1"/>
  <c r="G80" i="29" s="1"/>
  <c r="G81" i="29" a="1"/>
  <c r="G81" i="29" s="1"/>
  <c r="G66" i="29" a="1"/>
  <c r="G66" i="29" s="1"/>
  <c r="G56" i="29" a="1"/>
  <c r="G56" i="29" s="1"/>
  <c r="G57" i="29" a="1"/>
  <c r="G57" i="29" s="1"/>
  <c r="G58" i="29" a="1"/>
  <c r="G58" i="29" s="1"/>
  <c r="G59" i="29" a="1"/>
  <c r="G59" i="29" s="1"/>
  <c r="G60" i="29" a="1"/>
  <c r="G60" i="29" s="1"/>
  <c r="G55" i="29" a="1"/>
  <c r="G55" i="29" s="1"/>
  <c r="G67" i="28" a="1"/>
  <c r="G67" i="28" s="1"/>
  <c r="G68" i="28" a="1"/>
  <c r="G68" i="28" s="1"/>
  <c r="G69" i="28" a="1"/>
  <c r="G69" i="28" s="1"/>
  <c r="G70" i="28" a="1"/>
  <c r="G70" i="28" s="1"/>
  <c r="G71" i="28" a="1"/>
  <c r="G71" i="28" s="1"/>
  <c r="G72" i="28" a="1"/>
  <c r="G72" i="28" s="1"/>
  <c r="G73" i="28" a="1"/>
  <c r="G73" i="28" s="1"/>
  <c r="G74" i="28" a="1"/>
  <c r="G74" i="28" s="1"/>
  <c r="G75" i="28" a="1"/>
  <c r="G75" i="28" s="1"/>
  <c r="G76" i="28" a="1"/>
  <c r="G76" i="28" s="1"/>
  <c r="G77" i="28" a="1"/>
  <c r="G77" i="28" s="1"/>
  <c r="G78" i="28" a="1"/>
  <c r="G78" i="28" s="1"/>
  <c r="G79" i="28" a="1"/>
  <c r="G79" i="28" s="1"/>
  <c r="G80" i="28" a="1"/>
  <c r="G80" i="28" s="1"/>
  <c r="G81" i="28" a="1"/>
  <c r="G81" i="28" s="1"/>
  <c r="G66" i="28" a="1"/>
  <c r="G66" i="28" s="1"/>
  <c r="G56" i="28" a="1"/>
  <c r="G56" i="28" s="1"/>
  <c r="G57" i="28" a="1"/>
  <c r="G57" i="28" s="1"/>
  <c r="G58" i="28" a="1"/>
  <c r="G58" i="28" s="1"/>
  <c r="G59" i="28" a="1"/>
  <c r="G59" i="28" s="1"/>
  <c r="G60" i="28" a="1"/>
  <c r="G60" i="28" s="1"/>
  <c r="G55" i="28" a="1"/>
  <c r="G55" i="28" s="1"/>
  <c r="G67" i="27" a="1"/>
  <c r="G67" i="27" s="1"/>
  <c r="G68" i="27" a="1"/>
  <c r="G68" i="27" s="1"/>
  <c r="G69" i="27" a="1"/>
  <c r="G69" i="27" s="1"/>
  <c r="G70" i="27" a="1"/>
  <c r="G70" i="27" s="1"/>
  <c r="G71" i="27" a="1"/>
  <c r="G71" i="27" s="1"/>
  <c r="G72" i="27" a="1"/>
  <c r="G72" i="27" s="1"/>
  <c r="G73" i="27" a="1"/>
  <c r="G73" i="27" s="1"/>
  <c r="G74" i="27" a="1"/>
  <c r="G74" i="27" s="1"/>
  <c r="G75" i="27" a="1"/>
  <c r="G75" i="27" s="1"/>
  <c r="G76" i="27" a="1"/>
  <c r="G76" i="27" s="1"/>
  <c r="G77" i="27" a="1"/>
  <c r="G77" i="27" s="1"/>
  <c r="G78" i="27" a="1"/>
  <c r="G78" i="27" s="1"/>
  <c r="G79" i="27" a="1"/>
  <c r="G79" i="27" s="1"/>
  <c r="G80" i="27" a="1"/>
  <c r="G80" i="27" s="1"/>
  <c r="G81" i="27" a="1"/>
  <c r="G81" i="27" s="1"/>
  <c r="G66" i="27" a="1"/>
  <c r="G66" i="27" s="1"/>
  <c r="G56" i="27" a="1"/>
  <c r="G56" i="27" s="1"/>
  <c r="G57" i="27" a="1"/>
  <c r="G57" i="27" s="1"/>
  <c r="G58" i="27" a="1"/>
  <c r="G58" i="27" s="1"/>
  <c r="G59" i="27" a="1"/>
  <c r="G59" i="27" s="1"/>
  <c r="G60" i="27" a="1"/>
  <c r="G60" i="27" s="1"/>
  <c r="G55" i="27" a="1"/>
  <c r="G55" i="27" s="1"/>
  <c r="G67" i="26" a="1"/>
  <c r="G67" i="26" s="1"/>
  <c r="G68" i="26" a="1"/>
  <c r="G68" i="26" s="1"/>
  <c r="G69" i="26" a="1"/>
  <c r="G69" i="26" s="1"/>
  <c r="G70" i="26" a="1"/>
  <c r="G70" i="26" s="1"/>
  <c r="G71" i="26" a="1"/>
  <c r="G71" i="26" s="1"/>
  <c r="G72" i="26" a="1"/>
  <c r="G72" i="26" s="1"/>
  <c r="G73" i="26" a="1"/>
  <c r="G73" i="26" s="1"/>
  <c r="G74" i="26" a="1"/>
  <c r="G74" i="26" s="1"/>
  <c r="G75" i="26" a="1"/>
  <c r="G75" i="26" s="1"/>
  <c r="G76" i="26" a="1"/>
  <c r="G76" i="26" s="1"/>
  <c r="G77" i="26" a="1"/>
  <c r="G77" i="26" s="1"/>
  <c r="G78" i="26" a="1"/>
  <c r="G78" i="26" s="1"/>
  <c r="G79" i="26" a="1"/>
  <c r="G79" i="26" s="1"/>
  <c r="G80" i="26" a="1"/>
  <c r="G80" i="26" s="1"/>
  <c r="G81" i="26" a="1"/>
  <c r="G81" i="26" s="1"/>
  <c r="G66" i="26" a="1"/>
  <c r="G66" i="26" s="1"/>
  <c r="G56" i="26" a="1"/>
  <c r="G56" i="26" s="1"/>
  <c r="G57" i="26" a="1"/>
  <c r="G57" i="26" s="1"/>
  <c r="G58" i="26" a="1"/>
  <c r="G58" i="26" s="1"/>
  <c r="G59" i="26" a="1"/>
  <c r="G59" i="26" s="1"/>
  <c r="G60" i="26" a="1"/>
  <c r="G60" i="26" s="1"/>
  <c r="G55" i="26" a="1"/>
  <c r="G55" i="26" s="1"/>
  <c r="G67" i="25" a="1"/>
  <c r="G67" i="25" s="1"/>
  <c r="G68" i="25" a="1"/>
  <c r="G68" i="25" s="1"/>
  <c r="G69" i="25" a="1"/>
  <c r="G69" i="25" s="1"/>
  <c r="G70" i="25" a="1"/>
  <c r="G70" i="25" s="1"/>
  <c r="G71" i="25" a="1"/>
  <c r="G71" i="25" s="1"/>
  <c r="G72" i="25" a="1"/>
  <c r="G72" i="25" s="1"/>
  <c r="G73" i="25" a="1"/>
  <c r="G73" i="25" s="1"/>
  <c r="G74" i="25" a="1"/>
  <c r="G74" i="25" s="1"/>
  <c r="G75" i="25" a="1"/>
  <c r="G75" i="25" s="1"/>
  <c r="G76" i="25" a="1"/>
  <c r="G76" i="25" s="1"/>
  <c r="G77" i="25" a="1"/>
  <c r="G77" i="25" s="1"/>
  <c r="G78" i="25" a="1"/>
  <c r="G78" i="25" s="1"/>
  <c r="G79" i="25" a="1"/>
  <c r="G79" i="25" s="1"/>
  <c r="G80" i="25" a="1"/>
  <c r="G80" i="25" s="1"/>
  <c r="G81" i="25" a="1"/>
  <c r="G81" i="25" s="1"/>
  <c r="G66" i="25" a="1"/>
  <c r="G66" i="25" s="1"/>
  <c r="G56" i="25" a="1"/>
  <c r="G56" i="25" s="1"/>
  <c r="G57" i="25" a="1"/>
  <c r="G57" i="25" s="1"/>
  <c r="G58" i="25" a="1"/>
  <c r="G58" i="25" s="1"/>
  <c r="G59" i="25" a="1"/>
  <c r="G59" i="25" s="1"/>
  <c r="G60" i="25" a="1"/>
  <c r="G60" i="25" s="1"/>
  <c r="G55" i="25" a="1"/>
  <c r="G55" i="25" s="1"/>
  <c r="G67" i="24" a="1"/>
  <c r="G67" i="24" s="1"/>
  <c r="G68" i="24" a="1"/>
  <c r="G68" i="24" s="1"/>
  <c r="G69" i="24" a="1"/>
  <c r="G69" i="24" s="1"/>
  <c r="G70" i="24" a="1"/>
  <c r="G70" i="24" s="1"/>
  <c r="G71" i="24" a="1"/>
  <c r="G71" i="24" s="1"/>
  <c r="G72" i="24" a="1"/>
  <c r="G72" i="24" s="1"/>
  <c r="G73" i="24" a="1"/>
  <c r="G73" i="24" s="1"/>
  <c r="G74" i="24" a="1"/>
  <c r="G74" i="24" s="1"/>
  <c r="G75" i="24" a="1"/>
  <c r="G75" i="24" s="1"/>
  <c r="G76" i="24" a="1"/>
  <c r="G76" i="24" s="1"/>
  <c r="G77" i="24" a="1"/>
  <c r="G77" i="24" s="1"/>
  <c r="G78" i="24" a="1"/>
  <c r="G78" i="24" s="1"/>
  <c r="G79" i="24" a="1"/>
  <c r="G79" i="24" s="1"/>
  <c r="G80" i="24" a="1"/>
  <c r="G80" i="24" s="1"/>
  <c r="G81" i="24" a="1"/>
  <c r="G81" i="24" s="1"/>
  <c r="G66" i="24" a="1"/>
  <c r="G66" i="24" s="1"/>
  <c r="G56" i="24" a="1"/>
  <c r="G56" i="24" s="1"/>
  <c r="G57" i="24" a="1"/>
  <c r="G57" i="24" s="1"/>
  <c r="G58" i="24" a="1"/>
  <c r="G58" i="24" s="1"/>
  <c r="G59" i="24" a="1"/>
  <c r="G59" i="24" s="1"/>
  <c r="G60" i="24" a="1"/>
  <c r="G60" i="24" s="1"/>
  <c r="G55" i="24" a="1"/>
  <c r="G55" i="24" s="1"/>
  <c r="G67" i="19" a="1"/>
  <c r="G67" i="19" s="1"/>
  <c r="G68" i="19" a="1"/>
  <c r="G68" i="19" s="1"/>
  <c r="G69" i="19" a="1"/>
  <c r="G69" i="19" s="1"/>
  <c r="G70" i="19" a="1"/>
  <c r="G70" i="19" s="1"/>
  <c r="G71" i="19" a="1"/>
  <c r="G71" i="19" s="1"/>
  <c r="G72" i="19" a="1"/>
  <c r="G72" i="19" s="1"/>
  <c r="G73" i="19" a="1"/>
  <c r="G73" i="19" s="1"/>
  <c r="G74" i="19" a="1"/>
  <c r="G74" i="19" s="1"/>
  <c r="G75" i="19" a="1"/>
  <c r="G75" i="19" s="1"/>
  <c r="G76" i="19" a="1"/>
  <c r="G76" i="19" s="1"/>
  <c r="G77" i="19" a="1"/>
  <c r="G77" i="19" s="1"/>
  <c r="G78" i="19" a="1"/>
  <c r="G78" i="19" s="1"/>
  <c r="G79" i="19" a="1"/>
  <c r="G79" i="19" s="1"/>
  <c r="G80" i="19" a="1"/>
  <c r="G80" i="19" s="1"/>
  <c r="G81" i="19" a="1"/>
  <c r="G81" i="19" s="1"/>
  <c r="G66" i="19" a="1"/>
  <c r="G66" i="19" s="1"/>
  <c r="G56" i="19" a="1"/>
  <c r="G56" i="19" s="1"/>
  <c r="G57" i="19" a="1"/>
  <c r="G57" i="19" s="1"/>
  <c r="G58" i="19" a="1"/>
  <c r="G58" i="19" s="1"/>
  <c r="G59" i="19" a="1"/>
  <c r="G59" i="19" s="1"/>
  <c r="G60" i="19" a="1"/>
  <c r="G60" i="19" s="1"/>
  <c r="G55" i="19" a="1"/>
  <c r="G55" i="19" s="1"/>
  <c r="G67" i="20" a="1"/>
  <c r="G67" i="20" s="1"/>
  <c r="G68" i="20" a="1"/>
  <c r="G68" i="20" s="1"/>
  <c r="G69" i="20" a="1"/>
  <c r="G69" i="20" s="1"/>
  <c r="G70" i="20" a="1"/>
  <c r="G70" i="20" s="1"/>
  <c r="G71" i="20" a="1"/>
  <c r="G71" i="20" s="1"/>
  <c r="G72" i="20" a="1"/>
  <c r="G72" i="20" s="1"/>
  <c r="G73" i="20" a="1"/>
  <c r="G73" i="20" s="1"/>
  <c r="G74" i="20" a="1"/>
  <c r="G74" i="20" s="1"/>
  <c r="G75" i="20" a="1"/>
  <c r="G75" i="20" s="1"/>
  <c r="G76" i="20" a="1"/>
  <c r="G76" i="20" s="1"/>
  <c r="G77" i="20" a="1"/>
  <c r="G77" i="20" s="1"/>
  <c r="G78" i="20" a="1"/>
  <c r="G78" i="20" s="1"/>
  <c r="G79" i="20" a="1"/>
  <c r="G79" i="20" s="1"/>
  <c r="G80" i="20" a="1"/>
  <c r="G80" i="20" s="1"/>
  <c r="G81" i="20" a="1"/>
  <c r="G81" i="20" s="1"/>
  <c r="G66" i="20" a="1"/>
  <c r="G66" i="20" s="1"/>
  <c r="G56" i="20" a="1"/>
  <c r="G56" i="20" s="1"/>
  <c r="G57" i="20" a="1"/>
  <c r="G57" i="20" s="1"/>
  <c r="G58" i="20" a="1"/>
  <c r="G58" i="20" s="1"/>
  <c r="G59" i="20" a="1"/>
  <c r="G59" i="20" s="1"/>
  <c r="G60" i="20" a="1"/>
  <c r="G60" i="20" s="1"/>
  <c r="G55" i="20" a="1"/>
  <c r="G55" i="20" s="1"/>
  <c r="G81" i="23" a="1"/>
  <c r="G81" i="23" s="1"/>
  <c r="G67" i="23" a="1"/>
  <c r="G67" i="23" s="1"/>
  <c r="G68" i="23" a="1"/>
  <c r="G68" i="23" s="1"/>
  <c r="G69" i="23" a="1"/>
  <c r="G69" i="23" s="1"/>
  <c r="G70" i="23" a="1"/>
  <c r="G70" i="23" s="1"/>
  <c r="G71" i="23" a="1"/>
  <c r="G71" i="23" s="1"/>
  <c r="G72" i="23" a="1"/>
  <c r="G72" i="23" s="1"/>
  <c r="G73" i="23" a="1"/>
  <c r="G73" i="23" s="1"/>
  <c r="G74" i="23" a="1"/>
  <c r="G74" i="23" s="1"/>
  <c r="G75" i="23" a="1"/>
  <c r="G75" i="23" s="1"/>
  <c r="G76" i="23" a="1"/>
  <c r="G76" i="23" s="1"/>
  <c r="G77" i="23" a="1"/>
  <c r="G77" i="23" s="1"/>
  <c r="G78" i="23" a="1"/>
  <c r="G78" i="23" s="1"/>
  <c r="G79" i="23" a="1"/>
  <c r="G79" i="23" s="1"/>
  <c r="G80" i="23" a="1"/>
  <c r="G80" i="23" s="1"/>
  <c r="G66" i="23" a="1"/>
  <c r="G66" i="23" s="1"/>
  <c r="G56" i="23" a="1"/>
  <c r="G56" i="23" s="1"/>
  <c r="G57" i="23" a="1"/>
  <c r="G57" i="23" s="1"/>
  <c r="G58" i="23" a="1"/>
  <c r="G58" i="23" s="1"/>
  <c r="G59" i="23" a="1"/>
  <c r="G59" i="23" s="1"/>
  <c r="G60" i="23" a="1"/>
  <c r="G60" i="23" s="1"/>
  <c r="G55" i="23" a="1"/>
  <c r="G55" i="23" s="1"/>
  <c r="G67" i="22" a="1"/>
  <c r="G67" i="22" s="1"/>
  <c r="G68" i="22" a="1"/>
  <c r="G68" i="22" s="1"/>
  <c r="G69" i="22" a="1"/>
  <c r="G69" i="22" s="1"/>
  <c r="G70" i="22" a="1"/>
  <c r="G70" i="22" s="1"/>
  <c r="G71" i="22" a="1"/>
  <c r="G71" i="22" s="1"/>
  <c r="G72" i="22" a="1"/>
  <c r="G72" i="22" s="1"/>
  <c r="G73" i="22" a="1"/>
  <c r="G73" i="22" s="1"/>
  <c r="G74" i="22" a="1"/>
  <c r="G74" i="22" s="1"/>
  <c r="G75" i="22" a="1"/>
  <c r="G75" i="22" s="1"/>
  <c r="G76" i="22" a="1"/>
  <c r="G76" i="22" s="1"/>
  <c r="G77" i="22" a="1"/>
  <c r="G77" i="22" s="1"/>
  <c r="G78" i="22" a="1"/>
  <c r="G78" i="22" s="1"/>
  <c r="G79" i="22" a="1"/>
  <c r="G79" i="22" s="1"/>
  <c r="G80" i="22" a="1"/>
  <c r="G80" i="22" s="1"/>
  <c r="G81" i="22" a="1"/>
  <c r="G81" i="22" s="1"/>
  <c r="G66" i="22" a="1"/>
  <c r="G66" i="22" s="1"/>
  <c r="G56" i="22" a="1"/>
  <c r="G56" i="22" s="1"/>
  <c r="G57" i="22" a="1"/>
  <c r="G57" i="22" s="1"/>
  <c r="G58" i="22" a="1"/>
  <c r="G58" i="22" s="1"/>
  <c r="G59" i="22" a="1"/>
  <c r="G59" i="22" s="1"/>
  <c r="G60" i="22" a="1"/>
  <c r="G60" i="22" s="1"/>
  <c r="G55" i="22" a="1"/>
  <c r="G55" i="22" s="1"/>
  <c r="G67" i="21" a="1"/>
  <c r="G67" i="21" s="1"/>
  <c r="G68" i="21" a="1"/>
  <c r="G68" i="21" s="1"/>
  <c r="G69" i="21" a="1"/>
  <c r="G69" i="21" s="1"/>
  <c r="G70" i="21" a="1"/>
  <c r="G70" i="21" s="1"/>
  <c r="G71" i="21" a="1"/>
  <c r="G71" i="21" s="1"/>
  <c r="G72" i="21" a="1"/>
  <c r="G72" i="21" s="1"/>
  <c r="G73" i="21" a="1"/>
  <c r="G73" i="21" s="1"/>
  <c r="G74" i="21" a="1"/>
  <c r="G74" i="21" s="1"/>
  <c r="G75" i="21" a="1"/>
  <c r="G75" i="21" s="1"/>
  <c r="G76" i="21" a="1"/>
  <c r="G76" i="21" s="1"/>
  <c r="G77" i="21" a="1"/>
  <c r="G77" i="21" s="1"/>
  <c r="G78" i="21" a="1"/>
  <c r="G78" i="21" s="1"/>
  <c r="G79" i="21" a="1"/>
  <c r="G79" i="21" s="1"/>
  <c r="G80" i="21" a="1"/>
  <c r="G80" i="21" s="1"/>
  <c r="G81" i="21" a="1"/>
  <c r="G81" i="21" s="1"/>
  <c r="G66" i="21" a="1"/>
  <c r="G66" i="21" s="1"/>
  <c r="G56" i="21" a="1"/>
  <c r="G56" i="21" s="1"/>
  <c r="G57" i="21" a="1"/>
  <c r="G57" i="21" s="1"/>
  <c r="G58" i="21" a="1"/>
  <c r="G58" i="21" s="1"/>
  <c r="G59" i="21" a="1"/>
  <c r="G59" i="21" s="1"/>
  <c r="G60" i="21" a="1"/>
  <c r="G60" i="21" s="1"/>
  <c r="G55" i="21" a="1"/>
  <c r="G55" i="21" s="1"/>
  <c r="G67" i="18" a="1"/>
  <c r="G67" i="18" s="1"/>
  <c r="G68" i="18" a="1"/>
  <c r="G68" i="18" s="1"/>
  <c r="G69" i="18" a="1"/>
  <c r="G69" i="18" s="1"/>
  <c r="G70" i="18" a="1"/>
  <c r="G70" i="18" s="1"/>
  <c r="G71" i="18" a="1"/>
  <c r="G71" i="18" s="1"/>
  <c r="G72" i="18" a="1"/>
  <c r="G72" i="18" s="1"/>
  <c r="G73" i="18" a="1"/>
  <c r="G73" i="18" s="1"/>
  <c r="G74" i="18" a="1"/>
  <c r="G74" i="18" s="1"/>
  <c r="G75" i="18" a="1"/>
  <c r="G75" i="18" s="1"/>
  <c r="G76" i="18" a="1"/>
  <c r="G76" i="18" s="1"/>
  <c r="G77" i="18" a="1"/>
  <c r="G77" i="18" s="1"/>
  <c r="G78" i="18" a="1"/>
  <c r="G78" i="18" s="1"/>
  <c r="G79" i="18" a="1"/>
  <c r="G79" i="18" s="1"/>
  <c r="G80" i="18" a="1"/>
  <c r="G80" i="18" s="1"/>
  <c r="G81" i="18" a="1"/>
  <c r="G81" i="18" s="1"/>
  <c r="G66" i="18" a="1"/>
  <c r="G66" i="18" s="1"/>
  <c r="G56" i="18" a="1"/>
  <c r="G56" i="18" s="1"/>
  <c r="G57" i="18" a="1"/>
  <c r="G57" i="18" s="1"/>
  <c r="G58" i="18" a="1"/>
  <c r="G58" i="18" s="1"/>
  <c r="G59" i="18" a="1"/>
  <c r="G59" i="18" s="1"/>
  <c r="G60" i="18" a="1"/>
  <c r="G60" i="18" s="1"/>
  <c r="G55" i="18" a="1"/>
  <c r="G55" i="18" s="1"/>
  <c r="G68" i="16" a="1"/>
  <c r="G68" i="16" s="1"/>
  <c r="G69" i="16" a="1"/>
  <c r="G69" i="16" s="1"/>
  <c r="G70" i="16" a="1"/>
  <c r="G70" i="16" s="1"/>
  <c r="G71" i="16" a="1"/>
  <c r="G71" i="16" s="1"/>
  <c r="G72" i="16" a="1"/>
  <c r="G72" i="16" s="1"/>
  <c r="G73" i="16" a="1"/>
  <c r="G73" i="16" s="1"/>
  <c r="G74" i="16" a="1"/>
  <c r="G74" i="16" s="1"/>
  <c r="G75" i="16" a="1"/>
  <c r="G75" i="16" s="1"/>
  <c r="G76" i="16" a="1"/>
  <c r="G76" i="16" s="1"/>
  <c r="G77" i="16" a="1"/>
  <c r="G77" i="16" s="1"/>
  <c r="G78" i="16" a="1"/>
  <c r="G78" i="16" s="1"/>
  <c r="G79" i="16" a="1"/>
  <c r="G79" i="16" s="1"/>
  <c r="G80" i="16" a="1"/>
  <c r="G80" i="16" s="1"/>
  <c r="G81" i="16" a="1"/>
  <c r="G81" i="16" s="1"/>
  <c r="G82" i="16" a="1"/>
  <c r="G82" i="16" s="1"/>
  <c r="G56" i="16" a="1"/>
  <c r="G56" i="16" s="1"/>
  <c r="G57" i="16" a="1"/>
  <c r="G57" i="16" s="1"/>
  <c r="G58" i="16" a="1"/>
  <c r="G58" i="16" s="1"/>
  <c r="G59" i="16" a="1"/>
  <c r="G59" i="16" s="1"/>
  <c r="G60" i="16" a="1"/>
  <c r="G60" i="16" s="1"/>
  <c r="G58" i="15" a="1"/>
  <c r="G58" i="15" s="1"/>
  <c r="G59" i="15" a="1"/>
  <c r="G59" i="15" s="1"/>
  <c r="G60" i="15" a="1"/>
  <c r="G60" i="15" s="1"/>
  <c r="G56" i="10" a="1"/>
  <c r="G56" i="10" s="1"/>
  <c r="G57" i="10" a="1"/>
  <c r="G57" i="10" s="1"/>
  <c r="G58" i="10" a="1"/>
  <c r="G58" i="10" s="1"/>
  <c r="G59" i="10" a="1"/>
  <c r="G59" i="10" s="1"/>
  <c r="G60" i="10" a="1"/>
  <c r="G60" i="10" s="1"/>
  <c r="G55" i="10" a="1"/>
  <c r="G55" i="10" s="1"/>
  <c r="G55" i="15" a="1"/>
  <c r="G55" i="15" s="1"/>
  <c r="G67" i="10" a="1"/>
  <c r="G67" i="10" s="1"/>
  <c r="G68" i="10" a="1"/>
  <c r="G68" i="10" s="1"/>
  <c r="G69" i="10" a="1"/>
  <c r="G69" i="10" s="1"/>
  <c r="G70" i="10" a="1"/>
  <c r="G70" i="10" s="1"/>
  <c r="G71" i="10" a="1"/>
  <c r="G71" i="10" s="1"/>
  <c r="G72" i="10" a="1"/>
  <c r="G72" i="10" s="1"/>
  <c r="G73" i="10" a="1"/>
  <c r="G73" i="10" s="1"/>
  <c r="G74" i="10" a="1"/>
  <c r="G74" i="10" s="1"/>
  <c r="G75" i="10" a="1"/>
  <c r="G75" i="10" s="1"/>
  <c r="G76" i="10" a="1"/>
  <c r="G76" i="10" s="1"/>
  <c r="G77" i="10" a="1"/>
  <c r="G77" i="10" s="1"/>
  <c r="G78" i="10" a="1"/>
  <c r="G78" i="10" s="1"/>
  <c r="G79" i="10" a="1"/>
  <c r="G79" i="10" s="1"/>
  <c r="G80" i="10" a="1"/>
  <c r="G80" i="10" s="1"/>
  <c r="G81" i="10" a="1"/>
  <c r="G81" i="10" s="1"/>
  <c r="G66" i="10" a="1"/>
  <c r="G66" i="10" s="1"/>
  <c r="P2" i="17"/>
  <c r="F62" i="33"/>
  <c r="H54" i="33"/>
  <c r="G54" i="33"/>
  <c r="F62" i="32"/>
  <c r="H54" i="32"/>
  <c r="G54" i="32"/>
  <c r="F62" i="31"/>
  <c r="H54" i="31"/>
  <c r="G54" i="31"/>
  <c r="F62" i="30"/>
  <c r="H54" i="30"/>
  <c r="G54" i="30"/>
  <c r="F62" i="29"/>
  <c r="H54" i="29"/>
  <c r="G54" i="29"/>
  <c r="F62" i="28"/>
  <c r="H54" i="28"/>
  <c r="G54" i="28"/>
  <c r="F62" i="27"/>
  <c r="H54" i="27"/>
  <c r="G54" i="27"/>
  <c r="F62" i="26"/>
  <c r="H54" i="26"/>
  <c r="G54" i="26"/>
  <c r="F62" i="25"/>
  <c r="H54" i="25"/>
  <c r="G54" i="25"/>
  <c r="F62" i="24"/>
  <c r="H54" i="24"/>
  <c r="G54" i="24"/>
  <c r="F62" i="19"/>
  <c r="H54" i="19"/>
  <c r="G54" i="19"/>
  <c r="F62" i="20"/>
  <c r="H54" i="20"/>
  <c r="G54" i="20"/>
  <c r="F62" i="23"/>
  <c r="H54" i="23"/>
  <c r="G54" i="23"/>
  <c r="F62" i="22"/>
  <c r="H54" i="22"/>
  <c r="G54" i="22"/>
  <c r="F62" i="21"/>
  <c r="H54" i="21"/>
  <c r="G54" i="21"/>
  <c r="F62" i="18"/>
  <c r="H54" i="18"/>
  <c r="G54" i="18"/>
  <c r="F62" i="16"/>
  <c r="H54" i="16"/>
  <c r="G54" i="16"/>
  <c r="F62" i="15"/>
  <c r="H54" i="15"/>
  <c r="G54" i="15"/>
  <c r="F62" i="10"/>
  <c r="H54" i="10"/>
  <c r="G54" i="10"/>
  <c r="F83" i="33"/>
  <c r="I82" i="33"/>
  <c r="H65" i="33"/>
  <c r="G65" i="33"/>
  <c r="F83" i="32"/>
  <c r="I82" i="32"/>
  <c r="H65" i="32"/>
  <c r="G65" i="32"/>
  <c r="F83" i="31"/>
  <c r="I82" i="31"/>
  <c r="H65" i="31"/>
  <c r="G65" i="31"/>
  <c r="F83" i="30"/>
  <c r="I82" i="30"/>
  <c r="H65" i="30"/>
  <c r="G65" i="30"/>
  <c r="F83" i="29"/>
  <c r="I82" i="29"/>
  <c r="H65" i="29"/>
  <c r="G65" i="29"/>
  <c r="F83" i="28"/>
  <c r="I82" i="28"/>
  <c r="H65" i="28"/>
  <c r="G65" i="28"/>
  <c r="F83" i="27"/>
  <c r="I82" i="27"/>
  <c r="H65" i="27"/>
  <c r="G65" i="27"/>
  <c r="F83" i="26"/>
  <c r="I82" i="26"/>
  <c r="H65" i="26"/>
  <c r="G65" i="26"/>
  <c r="F83" i="25"/>
  <c r="I82" i="25"/>
  <c r="H65" i="25"/>
  <c r="G65" i="25"/>
  <c r="F83" i="24"/>
  <c r="I82" i="24"/>
  <c r="H65" i="24"/>
  <c r="G65" i="24"/>
  <c r="F83" i="19"/>
  <c r="I82" i="19"/>
  <c r="H65" i="19"/>
  <c r="G65" i="19"/>
  <c r="F83" i="20"/>
  <c r="I82" i="20"/>
  <c r="H65" i="20"/>
  <c r="G65" i="20"/>
  <c r="F83" i="23"/>
  <c r="I82" i="23"/>
  <c r="H65" i="23"/>
  <c r="G65" i="23"/>
  <c r="F83" i="22"/>
  <c r="I82" i="22"/>
  <c r="H65" i="22"/>
  <c r="G65" i="22"/>
  <c r="F83" i="21"/>
  <c r="I82" i="21"/>
  <c r="H65" i="21"/>
  <c r="G65" i="21"/>
  <c r="F83" i="18"/>
  <c r="I82" i="18"/>
  <c r="H65" i="18"/>
  <c r="G65" i="18"/>
  <c r="F84" i="16"/>
  <c r="F87" i="16" s="1"/>
  <c r="I83" i="16"/>
  <c r="F83" i="15"/>
  <c r="I82" i="15"/>
  <c r="H65" i="15"/>
  <c r="G65" i="15"/>
  <c r="F83" i="10"/>
  <c r="I82" i="10"/>
  <c r="H65" i="10"/>
  <c r="G65" i="10"/>
  <c r="H65" i="16"/>
  <c r="G65" i="16"/>
  <c r="I55" i="33" l="1"/>
  <c r="H55" i="33"/>
  <c r="I56" i="33"/>
  <c r="H56" i="33"/>
  <c r="I57" i="33"/>
  <c r="H57" i="33"/>
  <c r="I58" i="33"/>
  <c r="H58" i="33"/>
  <c r="I59" i="33"/>
  <c r="H59" i="33"/>
  <c r="I60" i="33"/>
  <c r="H60" i="33"/>
  <c r="I55" i="32"/>
  <c r="H55" i="32"/>
  <c r="I56" i="32"/>
  <c r="H56" i="32"/>
  <c r="I57" i="32"/>
  <c r="H57" i="32"/>
  <c r="I58" i="32"/>
  <c r="H58" i="32"/>
  <c r="I59" i="32"/>
  <c r="H59" i="32"/>
  <c r="I60" i="32"/>
  <c r="H60" i="32"/>
  <c r="I55" i="31"/>
  <c r="H55" i="31"/>
  <c r="I56" i="31"/>
  <c r="H56" i="31"/>
  <c r="I57" i="31"/>
  <c r="H57" i="31"/>
  <c r="I58" i="31"/>
  <c r="H58" i="31"/>
  <c r="I59" i="31"/>
  <c r="H59" i="31"/>
  <c r="I60" i="31"/>
  <c r="H60" i="31"/>
  <c r="I55" i="30"/>
  <c r="H55" i="30"/>
  <c r="I56" i="30"/>
  <c r="H56" i="30"/>
  <c r="I57" i="30"/>
  <c r="H57" i="30"/>
  <c r="I58" i="30"/>
  <c r="H58" i="30"/>
  <c r="I59" i="30"/>
  <c r="H59" i="30"/>
  <c r="I60" i="30"/>
  <c r="H60" i="30"/>
  <c r="I55" i="29"/>
  <c r="H55" i="29"/>
  <c r="I56" i="29"/>
  <c r="H56" i="29"/>
  <c r="I57" i="29"/>
  <c r="H57" i="29"/>
  <c r="I58" i="29"/>
  <c r="H58" i="29"/>
  <c r="I59" i="29"/>
  <c r="H59" i="29"/>
  <c r="I60" i="29"/>
  <c r="H60" i="29"/>
  <c r="I55" i="28"/>
  <c r="H55" i="28"/>
  <c r="I56" i="28"/>
  <c r="H56" i="28"/>
  <c r="I57" i="28"/>
  <c r="H57" i="28"/>
  <c r="I58" i="28"/>
  <c r="H58" i="28"/>
  <c r="I59" i="28"/>
  <c r="H59" i="28"/>
  <c r="I60" i="28"/>
  <c r="H60" i="28"/>
  <c r="I55" i="27"/>
  <c r="H55" i="27"/>
  <c r="I56" i="27"/>
  <c r="H56" i="27"/>
  <c r="I57" i="27"/>
  <c r="H57" i="27"/>
  <c r="I58" i="27"/>
  <c r="H58" i="27"/>
  <c r="I59" i="27"/>
  <c r="H59" i="27"/>
  <c r="I60" i="27"/>
  <c r="H60" i="27"/>
  <c r="I55" i="26"/>
  <c r="H55" i="26"/>
  <c r="I56" i="26"/>
  <c r="H56" i="26"/>
  <c r="I57" i="26"/>
  <c r="H57" i="26"/>
  <c r="I58" i="26"/>
  <c r="H58" i="26"/>
  <c r="I59" i="26"/>
  <c r="H59" i="26"/>
  <c r="I60" i="26"/>
  <c r="H60" i="26"/>
  <c r="I55" i="25"/>
  <c r="H55" i="25"/>
  <c r="I56" i="25"/>
  <c r="H56" i="25"/>
  <c r="I57" i="25"/>
  <c r="H57" i="25"/>
  <c r="I58" i="25"/>
  <c r="H58" i="25"/>
  <c r="I59" i="25"/>
  <c r="H59" i="25"/>
  <c r="I60" i="25"/>
  <c r="H60" i="25"/>
  <c r="I55" i="24"/>
  <c r="H55" i="24"/>
  <c r="I56" i="24"/>
  <c r="H56" i="24"/>
  <c r="I57" i="24"/>
  <c r="H57" i="24"/>
  <c r="I58" i="24"/>
  <c r="H58" i="24"/>
  <c r="I59" i="24"/>
  <c r="H59" i="24"/>
  <c r="I60" i="24"/>
  <c r="H60" i="24"/>
  <c r="I55" i="19"/>
  <c r="H55" i="19"/>
  <c r="I56" i="19"/>
  <c r="H56" i="19"/>
  <c r="I57" i="19"/>
  <c r="H57" i="19"/>
  <c r="I58" i="19"/>
  <c r="H58" i="19"/>
  <c r="I59" i="19"/>
  <c r="H59" i="19"/>
  <c r="I60" i="19"/>
  <c r="H60" i="19"/>
  <c r="I55" i="20"/>
  <c r="H55" i="20"/>
  <c r="I56" i="20"/>
  <c r="H56" i="20"/>
  <c r="I57" i="20"/>
  <c r="H57" i="20"/>
  <c r="I58" i="20"/>
  <c r="H58" i="20"/>
  <c r="I59" i="20"/>
  <c r="H59" i="20"/>
  <c r="I60" i="20"/>
  <c r="H60" i="20"/>
  <c r="I55" i="23"/>
  <c r="H55" i="23"/>
  <c r="I56" i="23"/>
  <c r="H56" i="23"/>
  <c r="I57" i="23"/>
  <c r="H57" i="23"/>
  <c r="I58" i="23"/>
  <c r="H58" i="23"/>
  <c r="I59" i="23"/>
  <c r="H59" i="23"/>
  <c r="I60" i="23"/>
  <c r="H60" i="23"/>
  <c r="I55" i="22"/>
  <c r="H55" i="22"/>
  <c r="I56" i="22"/>
  <c r="H56" i="22"/>
  <c r="I57" i="22"/>
  <c r="H57" i="22"/>
  <c r="I58" i="22"/>
  <c r="H58" i="22"/>
  <c r="I59" i="22"/>
  <c r="H59" i="22"/>
  <c r="I60" i="22"/>
  <c r="H60" i="22"/>
  <c r="I55" i="21"/>
  <c r="H55" i="21"/>
  <c r="I56" i="21"/>
  <c r="H56" i="21"/>
  <c r="I57" i="21"/>
  <c r="H57" i="21"/>
  <c r="I58" i="21"/>
  <c r="H58" i="21"/>
  <c r="I59" i="21"/>
  <c r="H59" i="21"/>
  <c r="I60" i="21"/>
  <c r="H60" i="21"/>
  <c r="I55" i="18"/>
  <c r="H55" i="18"/>
  <c r="I56" i="18"/>
  <c r="H56" i="18"/>
  <c r="I57" i="18"/>
  <c r="H57" i="18"/>
  <c r="I58" i="18"/>
  <c r="H58" i="18"/>
  <c r="I59" i="18"/>
  <c r="H59" i="18"/>
  <c r="I60" i="18"/>
  <c r="H60" i="18"/>
  <c r="I56" i="16"/>
  <c r="H56" i="16"/>
  <c r="I57" i="16"/>
  <c r="H57" i="16"/>
  <c r="I58" i="16"/>
  <c r="H58" i="16"/>
  <c r="I59" i="16"/>
  <c r="H59" i="16"/>
  <c r="I60" i="16"/>
  <c r="H60" i="16"/>
  <c r="H55" i="15"/>
  <c r="I55" i="15" s="1"/>
  <c r="I58" i="15"/>
  <c r="H58" i="15"/>
  <c r="I59" i="15"/>
  <c r="H59" i="15"/>
  <c r="I60" i="15"/>
  <c r="H60" i="15"/>
  <c r="I55" i="10"/>
  <c r="H55" i="10"/>
  <c r="I56" i="10"/>
  <c r="H56" i="10"/>
  <c r="I57" i="10"/>
  <c r="H57" i="10"/>
  <c r="I58" i="10"/>
  <c r="H58" i="10"/>
  <c r="I59" i="10"/>
  <c r="H59" i="10"/>
  <c r="I60" i="10"/>
  <c r="H60" i="10"/>
  <c r="I66" i="33"/>
  <c r="H66" i="33"/>
  <c r="I67" i="33"/>
  <c r="H67" i="33"/>
  <c r="I68" i="33"/>
  <c r="H68" i="33"/>
  <c r="I69" i="33"/>
  <c r="H69" i="33"/>
  <c r="I70" i="33"/>
  <c r="H70" i="33"/>
  <c r="I71" i="33"/>
  <c r="H71" i="33"/>
  <c r="I72" i="33"/>
  <c r="H72" i="33"/>
  <c r="I73" i="33"/>
  <c r="H73" i="33"/>
  <c r="I74" i="33"/>
  <c r="H74" i="33"/>
  <c r="I75" i="33"/>
  <c r="H75" i="33"/>
  <c r="I76" i="33"/>
  <c r="H76" i="33"/>
  <c r="I77" i="33"/>
  <c r="H77" i="33"/>
  <c r="I78" i="33"/>
  <c r="H78" i="33"/>
  <c r="I79" i="33"/>
  <c r="H79" i="33"/>
  <c r="I80" i="33"/>
  <c r="H80" i="33"/>
  <c r="I81" i="33"/>
  <c r="H81" i="33"/>
  <c r="I66" i="32"/>
  <c r="H66" i="32"/>
  <c r="I67" i="32"/>
  <c r="H67" i="32"/>
  <c r="I68" i="32"/>
  <c r="H68" i="32"/>
  <c r="I69" i="32"/>
  <c r="H69" i="32"/>
  <c r="I70" i="32"/>
  <c r="H70" i="32"/>
  <c r="I71" i="32"/>
  <c r="H71" i="32"/>
  <c r="I72" i="32"/>
  <c r="H72" i="32"/>
  <c r="I73" i="32"/>
  <c r="H73" i="32"/>
  <c r="I74" i="32"/>
  <c r="H74" i="32"/>
  <c r="I75" i="32"/>
  <c r="H75" i="32"/>
  <c r="I76" i="32"/>
  <c r="H76" i="32"/>
  <c r="I77" i="32"/>
  <c r="H77" i="32"/>
  <c r="I78" i="32"/>
  <c r="H78" i="32"/>
  <c r="I79" i="32"/>
  <c r="H79" i="32"/>
  <c r="I80" i="32"/>
  <c r="H80" i="32"/>
  <c r="I81" i="32"/>
  <c r="H81" i="32"/>
  <c r="I66" i="31"/>
  <c r="H66" i="31"/>
  <c r="I67" i="31"/>
  <c r="H67" i="31"/>
  <c r="I68" i="31"/>
  <c r="H68" i="31"/>
  <c r="I69" i="31"/>
  <c r="H69" i="31"/>
  <c r="I70" i="31"/>
  <c r="H70" i="31"/>
  <c r="I71" i="31"/>
  <c r="H71" i="31"/>
  <c r="I72" i="31"/>
  <c r="H72" i="31"/>
  <c r="I73" i="31"/>
  <c r="H73" i="31"/>
  <c r="I74" i="31"/>
  <c r="H74" i="31"/>
  <c r="I75" i="31"/>
  <c r="H75" i="31"/>
  <c r="I76" i="31"/>
  <c r="H76" i="31"/>
  <c r="I77" i="31"/>
  <c r="H77" i="31"/>
  <c r="I78" i="31"/>
  <c r="H78" i="31"/>
  <c r="I79" i="31"/>
  <c r="H79" i="31"/>
  <c r="I80" i="31"/>
  <c r="H80" i="31"/>
  <c r="I81" i="31"/>
  <c r="H81" i="31"/>
  <c r="I66" i="30"/>
  <c r="H66" i="30"/>
  <c r="I67" i="30"/>
  <c r="H67" i="30"/>
  <c r="I68" i="30"/>
  <c r="H68" i="30"/>
  <c r="I69" i="30"/>
  <c r="H69" i="30"/>
  <c r="I70" i="30"/>
  <c r="H70" i="30"/>
  <c r="I71" i="30"/>
  <c r="H71" i="30"/>
  <c r="I72" i="30"/>
  <c r="H72" i="30"/>
  <c r="I73" i="30"/>
  <c r="H73" i="30"/>
  <c r="I74" i="30"/>
  <c r="H74" i="30"/>
  <c r="I75" i="30"/>
  <c r="H75" i="30"/>
  <c r="I76" i="30"/>
  <c r="H76" i="30"/>
  <c r="I77" i="30"/>
  <c r="H77" i="30"/>
  <c r="I78" i="30"/>
  <c r="H78" i="30"/>
  <c r="I79" i="30"/>
  <c r="H79" i="30"/>
  <c r="I80" i="30"/>
  <c r="H80" i="30"/>
  <c r="I81" i="30"/>
  <c r="H81" i="30"/>
  <c r="I66" i="29"/>
  <c r="H66" i="29"/>
  <c r="I67" i="29"/>
  <c r="H67" i="29"/>
  <c r="I68" i="29"/>
  <c r="H68" i="29"/>
  <c r="I69" i="29"/>
  <c r="H69" i="29"/>
  <c r="I70" i="29"/>
  <c r="H70" i="29"/>
  <c r="I71" i="29"/>
  <c r="H71" i="29"/>
  <c r="I72" i="29"/>
  <c r="H72" i="29"/>
  <c r="I73" i="29"/>
  <c r="H73" i="29"/>
  <c r="I74" i="29"/>
  <c r="H74" i="29"/>
  <c r="I75" i="29"/>
  <c r="H75" i="29"/>
  <c r="I76" i="29"/>
  <c r="H76" i="29"/>
  <c r="I77" i="29"/>
  <c r="H77" i="29"/>
  <c r="I78" i="29"/>
  <c r="H78" i="29"/>
  <c r="I79" i="29"/>
  <c r="H79" i="29"/>
  <c r="I80" i="29"/>
  <c r="H80" i="29"/>
  <c r="I81" i="29"/>
  <c r="H81" i="29"/>
  <c r="I66" i="28"/>
  <c r="H66" i="28"/>
  <c r="I67" i="28"/>
  <c r="H67" i="28"/>
  <c r="I68" i="28"/>
  <c r="H68" i="28"/>
  <c r="I69" i="28"/>
  <c r="H69" i="28"/>
  <c r="I70" i="28"/>
  <c r="H70" i="28"/>
  <c r="I71" i="28"/>
  <c r="H71" i="28"/>
  <c r="I72" i="28"/>
  <c r="H72" i="28"/>
  <c r="I73" i="28"/>
  <c r="H73" i="28"/>
  <c r="I74" i="28"/>
  <c r="H74" i="28"/>
  <c r="I75" i="28"/>
  <c r="H75" i="28"/>
  <c r="I76" i="28"/>
  <c r="H76" i="28"/>
  <c r="I77" i="28"/>
  <c r="H77" i="28"/>
  <c r="I78" i="28"/>
  <c r="H78" i="28"/>
  <c r="I79" i="28"/>
  <c r="H79" i="28"/>
  <c r="I80" i="28"/>
  <c r="H80" i="28"/>
  <c r="I81" i="28"/>
  <c r="H81" i="28"/>
  <c r="I66" i="27"/>
  <c r="H66" i="27"/>
  <c r="I67" i="27"/>
  <c r="H67" i="27"/>
  <c r="I68" i="27"/>
  <c r="H68" i="27"/>
  <c r="I69" i="27"/>
  <c r="H69" i="27"/>
  <c r="I70" i="27"/>
  <c r="H70" i="27"/>
  <c r="I71" i="27"/>
  <c r="H71" i="27"/>
  <c r="I72" i="27"/>
  <c r="H72" i="27"/>
  <c r="I73" i="27"/>
  <c r="H73" i="27"/>
  <c r="I74" i="27"/>
  <c r="H74" i="27"/>
  <c r="I75" i="27"/>
  <c r="H75" i="27"/>
  <c r="I76" i="27"/>
  <c r="H76" i="27"/>
  <c r="I77" i="27"/>
  <c r="H77" i="27"/>
  <c r="I78" i="27"/>
  <c r="H78" i="27"/>
  <c r="I79" i="27"/>
  <c r="H79" i="27"/>
  <c r="I80" i="27"/>
  <c r="H80" i="27"/>
  <c r="I81" i="27"/>
  <c r="H81" i="27"/>
  <c r="I66" i="26"/>
  <c r="H66" i="26"/>
  <c r="I67" i="26"/>
  <c r="H67" i="26"/>
  <c r="I68" i="26"/>
  <c r="H68" i="26"/>
  <c r="I69" i="26"/>
  <c r="H69" i="26"/>
  <c r="I70" i="26"/>
  <c r="H70" i="26"/>
  <c r="I71" i="26"/>
  <c r="H71" i="26"/>
  <c r="I72" i="26"/>
  <c r="H72" i="26"/>
  <c r="I73" i="26"/>
  <c r="H73" i="26"/>
  <c r="I74" i="26"/>
  <c r="H74" i="26"/>
  <c r="I75" i="26"/>
  <c r="H75" i="26"/>
  <c r="I76" i="26"/>
  <c r="H76" i="26"/>
  <c r="I77" i="26"/>
  <c r="H77" i="26"/>
  <c r="I78" i="26"/>
  <c r="H78" i="26"/>
  <c r="I79" i="26"/>
  <c r="H79" i="26"/>
  <c r="I80" i="26"/>
  <c r="H80" i="26"/>
  <c r="I81" i="26"/>
  <c r="H81" i="26"/>
  <c r="I66" i="25"/>
  <c r="H66" i="25"/>
  <c r="I67" i="25"/>
  <c r="H67" i="25"/>
  <c r="I68" i="25"/>
  <c r="H68" i="25"/>
  <c r="I69" i="25"/>
  <c r="H69" i="25"/>
  <c r="I70" i="25"/>
  <c r="H70" i="25"/>
  <c r="I71" i="25"/>
  <c r="H71" i="25"/>
  <c r="I72" i="25"/>
  <c r="H72" i="25"/>
  <c r="I73" i="25"/>
  <c r="H73" i="25"/>
  <c r="I74" i="25"/>
  <c r="H74" i="25"/>
  <c r="I75" i="25"/>
  <c r="H75" i="25"/>
  <c r="I76" i="25"/>
  <c r="H76" i="25"/>
  <c r="I77" i="25"/>
  <c r="H77" i="25"/>
  <c r="I78" i="25"/>
  <c r="H78" i="25"/>
  <c r="I79" i="25"/>
  <c r="H79" i="25"/>
  <c r="I80" i="25"/>
  <c r="H80" i="25"/>
  <c r="I81" i="25"/>
  <c r="H81" i="25"/>
  <c r="I66" i="24"/>
  <c r="H66" i="24"/>
  <c r="I67" i="24"/>
  <c r="H67" i="24"/>
  <c r="I68" i="24"/>
  <c r="H68" i="24"/>
  <c r="I69" i="24"/>
  <c r="H69" i="24"/>
  <c r="I70" i="24"/>
  <c r="H70" i="24"/>
  <c r="I71" i="24"/>
  <c r="H71" i="24"/>
  <c r="I72" i="24"/>
  <c r="H72" i="24"/>
  <c r="I73" i="24"/>
  <c r="H73" i="24"/>
  <c r="I74" i="24"/>
  <c r="H74" i="24"/>
  <c r="I75" i="24"/>
  <c r="H75" i="24"/>
  <c r="I76" i="24"/>
  <c r="H76" i="24"/>
  <c r="I77" i="24"/>
  <c r="H77" i="24"/>
  <c r="I78" i="24"/>
  <c r="H78" i="24"/>
  <c r="I79" i="24"/>
  <c r="H79" i="24"/>
  <c r="I80" i="24"/>
  <c r="H80" i="24"/>
  <c r="I81" i="24"/>
  <c r="H81" i="24"/>
  <c r="I66" i="19"/>
  <c r="H66" i="19"/>
  <c r="I67" i="19"/>
  <c r="H67" i="19"/>
  <c r="I68" i="19"/>
  <c r="H68" i="19"/>
  <c r="I69" i="19"/>
  <c r="H69" i="19"/>
  <c r="I70" i="19"/>
  <c r="H70" i="19"/>
  <c r="I71" i="19"/>
  <c r="H71" i="19"/>
  <c r="I72" i="19"/>
  <c r="H72" i="19"/>
  <c r="I73" i="19"/>
  <c r="H73" i="19"/>
  <c r="I74" i="19"/>
  <c r="H74" i="19"/>
  <c r="I75" i="19"/>
  <c r="H75" i="19"/>
  <c r="I76" i="19"/>
  <c r="H76" i="19"/>
  <c r="I77" i="19"/>
  <c r="H77" i="19"/>
  <c r="I78" i="19"/>
  <c r="H78" i="19"/>
  <c r="I79" i="19"/>
  <c r="H79" i="19"/>
  <c r="I80" i="19"/>
  <c r="H80" i="19"/>
  <c r="I81" i="19"/>
  <c r="H81" i="19"/>
  <c r="I66" i="20"/>
  <c r="H66" i="20"/>
  <c r="I67" i="20"/>
  <c r="H67" i="20"/>
  <c r="I68" i="20"/>
  <c r="H68" i="20"/>
  <c r="I69" i="20"/>
  <c r="H69" i="20"/>
  <c r="I70" i="20"/>
  <c r="H70" i="20"/>
  <c r="I71" i="20"/>
  <c r="H71" i="20"/>
  <c r="I72" i="20"/>
  <c r="H72" i="20"/>
  <c r="I73" i="20"/>
  <c r="H73" i="20"/>
  <c r="I74" i="20"/>
  <c r="H74" i="20"/>
  <c r="I75" i="20"/>
  <c r="H75" i="20"/>
  <c r="I76" i="20"/>
  <c r="H76" i="20"/>
  <c r="I77" i="20"/>
  <c r="H77" i="20"/>
  <c r="I78" i="20"/>
  <c r="H78" i="20"/>
  <c r="I79" i="20"/>
  <c r="H79" i="20"/>
  <c r="I80" i="20"/>
  <c r="H80" i="20"/>
  <c r="I81" i="20"/>
  <c r="H81" i="20"/>
  <c r="I66" i="23"/>
  <c r="H66" i="23"/>
  <c r="I67" i="23"/>
  <c r="H67" i="23"/>
  <c r="I68" i="23"/>
  <c r="H68" i="23"/>
  <c r="I69" i="23"/>
  <c r="H69" i="23"/>
  <c r="I70" i="23"/>
  <c r="H70" i="23"/>
  <c r="I71" i="23"/>
  <c r="H71" i="23"/>
  <c r="I72" i="23"/>
  <c r="H72" i="23"/>
  <c r="I73" i="23"/>
  <c r="H73" i="23"/>
  <c r="I74" i="23"/>
  <c r="H74" i="23"/>
  <c r="I75" i="23"/>
  <c r="H75" i="23"/>
  <c r="I76" i="23"/>
  <c r="H76" i="23"/>
  <c r="I77" i="23"/>
  <c r="H77" i="23"/>
  <c r="I78" i="23"/>
  <c r="H78" i="23"/>
  <c r="I79" i="23"/>
  <c r="H79" i="23"/>
  <c r="I80" i="23"/>
  <c r="H80" i="23"/>
  <c r="I81" i="23"/>
  <c r="H81" i="23"/>
  <c r="I66" i="22"/>
  <c r="H66" i="22"/>
  <c r="I67" i="22"/>
  <c r="H67" i="22"/>
  <c r="I68" i="22"/>
  <c r="H68" i="22"/>
  <c r="I69" i="22"/>
  <c r="H69" i="22"/>
  <c r="I70" i="22"/>
  <c r="H70" i="22"/>
  <c r="I71" i="22"/>
  <c r="H71" i="22"/>
  <c r="I72" i="22"/>
  <c r="H72" i="22"/>
  <c r="I73" i="22"/>
  <c r="H73" i="22"/>
  <c r="I74" i="22"/>
  <c r="H74" i="22"/>
  <c r="I75" i="22"/>
  <c r="H75" i="22"/>
  <c r="I76" i="22"/>
  <c r="H76" i="22"/>
  <c r="I77" i="22"/>
  <c r="H77" i="22"/>
  <c r="I78" i="22"/>
  <c r="H78" i="22"/>
  <c r="I79" i="22"/>
  <c r="H79" i="22"/>
  <c r="I80" i="22"/>
  <c r="H80" i="22"/>
  <c r="I81" i="22"/>
  <c r="H81" i="22"/>
  <c r="I66" i="21"/>
  <c r="H66" i="21"/>
  <c r="I67" i="21"/>
  <c r="H67" i="21"/>
  <c r="I68" i="21"/>
  <c r="H68" i="21"/>
  <c r="I69" i="21"/>
  <c r="H69" i="21"/>
  <c r="I70" i="21"/>
  <c r="H70" i="21"/>
  <c r="I71" i="21"/>
  <c r="H71" i="21"/>
  <c r="I72" i="21"/>
  <c r="H72" i="21"/>
  <c r="I73" i="21"/>
  <c r="H73" i="21"/>
  <c r="I74" i="21"/>
  <c r="H74" i="21"/>
  <c r="I75" i="21"/>
  <c r="H75" i="21"/>
  <c r="I76" i="21"/>
  <c r="H76" i="21"/>
  <c r="I77" i="21"/>
  <c r="H77" i="21"/>
  <c r="I78" i="21"/>
  <c r="H78" i="21"/>
  <c r="I79" i="21"/>
  <c r="H79" i="21"/>
  <c r="I80" i="21"/>
  <c r="H80" i="21"/>
  <c r="I81" i="21"/>
  <c r="H81" i="21"/>
  <c r="I66" i="18"/>
  <c r="H66" i="18"/>
  <c r="I67" i="18"/>
  <c r="H67" i="18"/>
  <c r="I68" i="18"/>
  <c r="H68" i="18"/>
  <c r="I69" i="18"/>
  <c r="H69" i="18"/>
  <c r="I70" i="18"/>
  <c r="H70" i="18"/>
  <c r="I71" i="18"/>
  <c r="H71" i="18"/>
  <c r="I72" i="18"/>
  <c r="H72" i="18"/>
  <c r="I73" i="18"/>
  <c r="H73" i="18"/>
  <c r="I74" i="18"/>
  <c r="H74" i="18"/>
  <c r="I75" i="18"/>
  <c r="H75" i="18"/>
  <c r="I76" i="18"/>
  <c r="H76" i="18"/>
  <c r="I77" i="18"/>
  <c r="H77" i="18"/>
  <c r="I78" i="18"/>
  <c r="H78" i="18"/>
  <c r="I79" i="18"/>
  <c r="H79" i="18"/>
  <c r="I80" i="18"/>
  <c r="H80" i="18"/>
  <c r="I81" i="18"/>
  <c r="H81" i="18"/>
  <c r="I68" i="16"/>
  <c r="H68" i="16"/>
  <c r="I69" i="16"/>
  <c r="H69" i="16"/>
  <c r="I70" i="16"/>
  <c r="H70" i="16"/>
  <c r="I71" i="16"/>
  <c r="H71" i="16"/>
  <c r="I72" i="16"/>
  <c r="H72" i="16"/>
  <c r="I73" i="16"/>
  <c r="H73" i="16"/>
  <c r="I74" i="16"/>
  <c r="H74" i="16"/>
  <c r="I75" i="16"/>
  <c r="H75" i="16"/>
  <c r="I76" i="16"/>
  <c r="H76" i="16"/>
  <c r="I77" i="16"/>
  <c r="H77" i="16"/>
  <c r="I78" i="16"/>
  <c r="H78" i="16"/>
  <c r="I79" i="16"/>
  <c r="H79" i="16"/>
  <c r="I80" i="16"/>
  <c r="H80" i="16"/>
  <c r="I81" i="16"/>
  <c r="H81" i="16"/>
  <c r="I82" i="16"/>
  <c r="H82" i="16"/>
  <c r="H66" i="15"/>
  <c r="I66" i="15" s="1"/>
  <c r="I69" i="15"/>
  <c r="H69" i="15"/>
  <c r="I70" i="15"/>
  <c r="H70" i="15"/>
  <c r="I71" i="15"/>
  <c r="H71" i="15"/>
  <c r="I72" i="15"/>
  <c r="H72" i="15"/>
  <c r="I73" i="15"/>
  <c r="H73" i="15"/>
  <c r="I74" i="15"/>
  <c r="H74" i="15"/>
  <c r="I75" i="15"/>
  <c r="H75" i="15"/>
  <c r="I76" i="15"/>
  <c r="H76" i="15"/>
  <c r="I77" i="15"/>
  <c r="H77" i="15"/>
  <c r="H78" i="15"/>
  <c r="I78" i="15" s="1"/>
  <c r="I79" i="15"/>
  <c r="H79" i="15"/>
  <c r="I80" i="15"/>
  <c r="H80" i="15"/>
  <c r="I81" i="15"/>
  <c r="H81" i="15"/>
  <c r="I66" i="10"/>
  <c r="H66" i="10"/>
  <c r="I67" i="10"/>
  <c r="H67" i="10"/>
  <c r="I68" i="10"/>
  <c r="H68" i="10"/>
  <c r="I69" i="10"/>
  <c r="H69" i="10"/>
  <c r="I70" i="10"/>
  <c r="H70" i="10"/>
  <c r="I71" i="10"/>
  <c r="H71" i="10"/>
  <c r="I72" i="10"/>
  <c r="H72" i="10"/>
  <c r="I73" i="10"/>
  <c r="H73" i="10"/>
  <c r="I74" i="10"/>
  <c r="H74" i="10"/>
  <c r="I75" i="10"/>
  <c r="H75" i="10"/>
  <c r="I76" i="10"/>
  <c r="H76" i="10"/>
  <c r="I77" i="10"/>
  <c r="H77" i="10"/>
  <c r="I78" i="10"/>
  <c r="H78" i="10"/>
  <c r="I79" i="10"/>
  <c r="H79" i="10"/>
  <c r="I80" i="10"/>
  <c r="H80" i="10"/>
  <c r="I81" i="10"/>
  <c r="H81" i="10"/>
  <c r="G42" i="18" a="1"/>
  <c r="G42" i="18" s="1"/>
  <c r="G17" i="21" a="1"/>
  <c r="G17" i="21" s="1"/>
  <c r="G40" i="23" a="1"/>
  <c r="G40" i="23" s="1"/>
  <c r="G35" i="33" a="1"/>
  <c r="G35" i="33" s="1"/>
  <c r="G36" i="33" a="1"/>
  <c r="G36" i="33" s="1"/>
  <c r="G37" i="33" a="1"/>
  <c r="G37" i="33" s="1"/>
  <c r="G38" i="33" a="1"/>
  <c r="G38" i="33" s="1"/>
  <c r="G39" i="33" a="1"/>
  <c r="G39" i="33" s="1"/>
  <c r="G40" i="33" a="1"/>
  <c r="G40" i="33" s="1"/>
  <c r="G41" i="33" a="1"/>
  <c r="G41" i="33" s="1"/>
  <c r="G42" i="33" a="1"/>
  <c r="G42" i="33" s="1"/>
  <c r="G43" i="33" a="1"/>
  <c r="G43" i="33" s="1"/>
  <c r="G44" i="33" a="1"/>
  <c r="G44" i="33" s="1"/>
  <c r="G45" i="33" a="1"/>
  <c r="G45" i="33" s="1"/>
  <c r="G46" i="33" a="1"/>
  <c r="G46" i="33" s="1"/>
  <c r="G47" i="33" a="1"/>
  <c r="G47" i="33" s="1"/>
  <c r="G48" i="33" a="1"/>
  <c r="G48" i="33" s="1"/>
  <c r="G49" i="33" a="1"/>
  <c r="G49" i="33" s="1"/>
  <c r="G34" i="33" a="1"/>
  <c r="G34" i="33" s="1"/>
  <c r="G27" i="33" a="1"/>
  <c r="G27" i="33" s="1"/>
  <c r="G28" i="33" a="1"/>
  <c r="G28" i="33" s="1"/>
  <c r="G29" i="33" a="1"/>
  <c r="G29" i="33" s="1"/>
  <c r="G26" i="33" a="1"/>
  <c r="G26" i="33" s="1"/>
  <c r="G8" i="33" a="1"/>
  <c r="G8" i="33" s="1"/>
  <c r="G9" i="33" a="1"/>
  <c r="G9" i="33" s="1"/>
  <c r="G10" i="33" a="1"/>
  <c r="G10" i="33" s="1"/>
  <c r="G11" i="33" a="1"/>
  <c r="G11" i="33" s="1"/>
  <c r="G12" i="33" a="1"/>
  <c r="G12" i="33" s="1"/>
  <c r="G13" i="33" a="1"/>
  <c r="G13" i="33" s="1"/>
  <c r="G14" i="33" a="1"/>
  <c r="G14" i="33" s="1"/>
  <c r="G15" i="33" a="1"/>
  <c r="G15" i="33" s="1"/>
  <c r="G16" i="33" a="1"/>
  <c r="G16" i="33" s="1"/>
  <c r="G17" i="33" a="1"/>
  <c r="G17" i="33" s="1"/>
  <c r="G18" i="33" a="1"/>
  <c r="G18" i="33" s="1"/>
  <c r="G19" i="33" a="1"/>
  <c r="G19" i="33" s="1"/>
  <c r="G20" i="33" a="1"/>
  <c r="G20" i="33" s="1"/>
  <c r="G21" i="33" a="1"/>
  <c r="G21" i="33" s="1"/>
  <c r="G7" i="33" a="1"/>
  <c r="G7" i="33" s="1"/>
  <c r="G35" i="32" a="1"/>
  <c r="G35" i="32" s="1"/>
  <c r="G36" i="32" a="1"/>
  <c r="G36" i="32" s="1"/>
  <c r="G37" i="32" a="1"/>
  <c r="G37" i="32" s="1"/>
  <c r="G38" i="32" a="1"/>
  <c r="G38" i="32" s="1"/>
  <c r="G39" i="32" a="1"/>
  <c r="G39" i="32" s="1"/>
  <c r="G40" i="32" a="1"/>
  <c r="G40" i="32" s="1"/>
  <c r="G41" i="32" a="1"/>
  <c r="G41" i="32" s="1"/>
  <c r="G42" i="32" a="1"/>
  <c r="G42" i="32" s="1"/>
  <c r="G43" i="32" a="1"/>
  <c r="G43" i="32" s="1"/>
  <c r="G44" i="32" a="1"/>
  <c r="G44" i="32" s="1"/>
  <c r="G45" i="32" a="1"/>
  <c r="G45" i="32" s="1"/>
  <c r="G46" i="32" a="1"/>
  <c r="G46" i="32" s="1"/>
  <c r="G47" i="32" a="1"/>
  <c r="G47" i="32" s="1"/>
  <c r="G48" i="32" a="1"/>
  <c r="G48" i="32" s="1"/>
  <c r="G49" i="32" a="1"/>
  <c r="G49" i="32" s="1"/>
  <c r="G34" i="32" a="1"/>
  <c r="G34" i="32" s="1"/>
  <c r="G27" i="32" a="1"/>
  <c r="G27" i="32" s="1"/>
  <c r="G28" i="32" a="1"/>
  <c r="G28" i="32" s="1"/>
  <c r="G29" i="32" a="1"/>
  <c r="G29" i="32" s="1"/>
  <c r="G26" i="32" a="1"/>
  <c r="G26" i="32" s="1"/>
  <c r="G8" i="32" a="1"/>
  <c r="G8" i="32" s="1"/>
  <c r="G9" i="32" a="1"/>
  <c r="G9" i="32" s="1"/>
  <c r="G10" i="32" a="1"/>
  <c r="G10" i="32" s="1"/>
  <c r="G11" i="32" a="1"/>
  <c r="G11" i="32" s="1"/>
  <c r="G12" i="32" a="1"/>
  <c r="G12" i="32" s="1"/>
  <c r="G13" i="32" a="1"/>
  <c r="G13" i="32" s="1"/>
  <c r="G14" i="32" a="1"/>
  <c r="G14" i="32" s="1"/>
  <c r="G15" i="32" a="1"/>
  <c r="G15" i="32" s="1"/>
  <c r="G16" i="32" a="1"/>
  <c r="G16" i="32" s="1"/>
  <c r="G17" i="32" a="1"/>
  <c r="G17" i="32" s="1"/>
  <c r="G18" i="32" a="1"/>
  <c r="G18" i="32" s="1"/>
  <c r="G19" i="32" a="1"/>
  <c r="G19" i="32" s="1"/>
  <c r="G20" i="32" a="1"/>
  <c r="G20" i="32" s="1"/>
  <c r="G21" i="32" a="1"/>
  <c r="G21" i="32" s="1"/>
  <c r="G7" i="32" a="1"/>
  <c r="G7" i="32" s="1"/>
  <c r="G35" i="31" a="1"/>
  <c r="G35" i="31" s="1"/>
  <c r="G36" i="31" a="1"/>
  <c r="G36" i="31" s="1"/>
  <c r="G37" i="31" a="1"/>
  <c r="G37" i="31" s="1"/>
  <c r="G38" i="31" a="1"/>
  <c r="G38" i="31" s="1"/>
  <c r="G39" i="31" a="1"/>
  <c r="G39" i="31" s="1"/>
  <c r="G40" i="31" a="1"/>
  <c r="G40" i="31" s="1"/>
  <c r="G41" i="31" a="1"/>
  <c r="G41" i="31" s="1"/>
  <c r="G42" i="31" a="1"/>
  <c r="G42" i="31" s="1"/>
  <c r="G43" i="31" a="1"/>
  <c r="G43" i="31" s="1"/>
  <c r="G44" i="31" a="1"/>
  <c r="G44" i="31" s="1"/>
  <c r="G45" i="31" a="1"/>
  <c r="G45" i="31" s="1"/>
  <c r="G46" i="31" a="1"/>
  <c r="G46" i="31" s="1"/>
  <c r="G47" i="31" a="1"/>
  <c r="G47" i="31" s="1"/>
  <c r="G48" i="31" a="1"/>
  <c r="G48" i="31" s="1"/>
  <c r="G49" i="31" a="1"/>
  <c r="G49" i="31" s="1"/>
  <c r="G34" i="31" a="1"/>
  <c r="G34" i="31" s="1"/>
  <c r="G27" i="31" a="1"/>
  <c r="G27" i="31" s="1"/>
  <c r="G28" i="31" a="1"/>
  <c r="G28" i="31" s="1"/>
  <c r="G29" i="31" a="1"/>
  <c r="G29" i="31" s="1"/>
  <c r="G26" i="31" a="1"/>
  <c r="G26" i="31" s="1"/>
  <c r="G8" i="31" a="1"/>
  <c r="G8" i="31" s="1"/>
  <c r="G9" i="31" a="1"/>
  <c r="G9" i="31" s="1"/>
  <c r="G10" i="31" a="1"/>
  <c r="G10" i="31" s="1"/>
  <c r="G11" i="31" a="1"/>
  <c r="G11" i="31" s="1"/>
  <c r="G12" i="31" a="1"/>
  <c r="G12" i="31" s="1"/>
  <c r="G13" i="31" a="1"/>
  <c r="G13" i="31" s="1"/>
  <c r="G14" i="31" a="1"/>
  <c r="G14" i="31" s="1"/>
  <c r="G15" i="31" a="1"/>
  <c r="G15" i="31" s="1"/>
  <c r="G16" i="31" a="1"/>
  <c r="G16" i="31" s="1"/>
  <c r="G17" i="31" a="1"/>
  <c r="G17" i="31" s="1"/>
  <c r="G18" i="31" a="1"/>
  <c r="G18" i="31" s="1"/>
  <c r="G19" i="31" a="1"/>
  <c r="G19" i="31" s="1"/>
  <c r="G20" i="31" a="1"/>
  <c r="G20" i="31" s="1"/>
  <c r="G21" i="31" a="1"/>
  <c r="G21" i="31" s="1"/>
  <c r="G7" i="31" a="1"/>
  <c r="G7" i="31" s="1"/>
  <c r="G35" i="30" a="1"/>
  <c r="G35" i="30" s="1"/>
  <c r="G36" i="30" a="1"/>
  <c r="G36" i="30" s="1"/>
  <c r="G37" i="30" a="1"/>
  <c r="G37" i="30" s="1"/>
  <c r="G38" i="30" a="1"/>
  <c r="G38" i="30" s="1"/>
  <c r="G39" i="30" a="1"/>
  <c r="G39" i="30" s="1"/>
  <c r="G40" i="30" a="1"/>
  <c r="G40" i="30" s="1"/>
  <c r="G41" i="30" a="1"/>
  <c r="G41" i="30" s="1"/>
  <c r="G42" i="30" a="1"/>
  <c r="G42" i="30" s="1"/>
  <c r="G43" i="30" a="1"/>
  <c r="G43" i="30" s="1"/>
  <c r="G44" i="30" a="1"/>
  <c r="G44" i="30" s="1"/>
  <c r="G45" i="30" a="1"/>
  <c r="G45" i="30" s="1"/>
  <c r="G46" i="30" a="1"/>
  <c r="G46" i="30" s="1"/>
  <c r="G47" i="30" a="1"/>
  <c r="G47" i="30" s="1"/>
  <c r="G48" i="30" a="1"/>
  <c r="G48" i="30" s="1"/>
  <c r="G49" i="30" a="1"/>
  <c r="G49" i="30" s="1"/>
  <c r="G34" i="30" a="1"/>
  <c r="G34" i="30" s="1"/>
  <c r="G27" i="30" a="1"/>
  <c r="G27" i="30" s="1"/>
  <c r="G28" i="30" a="1"/>
  <c r="G28" i="30" s="1"/>
  <c r="G29" i="30" a="1"/>
  <c r="G29" i="30" s="1"/>
  <c r="G26" i="30" a="1"/>
  <c r="G26" i="30" s="1"/>
  <c r="G8" i="30" a="1"/>
  <c r="G8" i="30" s="1"/>
  <c r="G9" i="30" a="1"/>
  <c r="G9" i="30" s="1"/>
  <c r="G10" i="30" a="1"/>
  <c r="G10" i="30" s="1"/>
  <c r="G11" i="30" a="1"/>
  <c r="G11" i="30" s="1"/>
  <c r="G12" i="30" a="1"/>
  <c r="G12" i="30" s="1"/>
  <c r="G13" i="30" a="1"/>
  <c r="G13" i="30" s="1"/>
  <c r="G14" i="30" a="1"/>
  <c r="G14" i="30" s="1"/>
  <c r="G15" i="30" a="1"/>
  <c r="G15" i="30" s="1"/>
  <c r="G16" i="30" a="1"/>
  <c r="G16" i="30" s="1"/>
  <c r="G17" i="30" a="1"/>
  <c r="G17" i="30" s="1"/>
  <c r="G18" i="30" a="1"/>
  <c r="G18" i="30" s="1"/>
  <c r="G19" i="30" a="1"/>
  <c r="G19" i="30" s="1"/>
  <c r="G20" i="30" a="1"/>
  <c r="G20" i="30" s="1"/>
  <c r="G21" i="30" a="1"/>
  <c r="G21" i="30" s="1"/>
  <c r="G7" i="30" a="1"/>
  <c r="G7" i="30" s="1"/>
  <c r="G35" i="29" a="1"/>
  <c r="G35" i="29" s="1"/>
  <c r="G36" i="29" a="1"/>
  <c r="G36" i="29" s="1"/>
  <c r="G37" i="29" a="1"/>
  <c r="G37" i="29" s="1"/>
  <c r="G38" i="29" a="1"/>
  <c r="G38" i="29" s="1"/>
  <c r="G39" i="29" a="1"/>
  <c r="G39" i="29" s="1"/>
  <c r="G40" i="29" a="1"/>
  <c r="G40" i="29" s="1"/>
  <c r="G41" i="29" a="1"/>
  <c r="G41" i="29" s="1"/>
  <c r="G42" i="29" a="1"/>
  <c r="G42" i="29" s="1"/>
  <c r="G43" i="29" a="1"/>
  <c r="G43" i="29" s="1"/>
  <c r="G44" i="29" a="1"/>
  <c r="G44" i="29" s="1"/>
  <c r="G45" i="29" a="1"/>
  <c r="G45" i="29" s="1"/>
  <c r="G46" i="29" a="1"/>
  <c r="G46" i="29" s="1"/>
  <c r="G47" i="29" a="1"/>
  <c r="G47" i="29" s="1"/>
  <c r="G48" i="29" a="1"/>
  <c r="G48" i="29" s="1"/>
  <c r="G49" i="29" a="1"/>
  <c r="G49" i="29" s="1"/>
  <c r="G34" i="29" a="1"/>
  <c r="G34" i="29" s="1"/>
  <c r="G27" i="29" a="1"/>
  <c r="G27" i="29" s="1"/>
  <c r="G28" i="29" a="1"/>
  <c r="G28" i="29" s="1"/>
  <c r="G29" i="29" a="1"/>
  <c r="G29" i="29" s="1"/>
  <c r="G26" i="29" a="1"/>
  <c r="G26" i="29" s="1"/>
  <c r="G8" i="29" a="1"/>
  <c r="G8" i="29" s="1"/>
  <c r="G9" i="29" a="1"/>
  <c r="G9" i="29" s="1"/>
  <c r="G10" i="29" a="1"/>
  <c r="G10" i="29" s="1"/>
  <c r="G11" i="29" a="1"/>
  <c r="G11" i="29" s="1"/>
  <c r="G12" i="29" a="1"/>
  <c r="G12" i="29" s="1"/>
  <c r="G13" i="29" a="1"/>
  <c r="G13" i="29" s="1"/>
  <c r="G14" i="29" a="1"/>
  <c r="G14" i="29" s="1"/>
  <c r="G15" i="29" a="1"/>
  <c r="G15" i="29" s="1"/>
  <c r="G16" i="29" a="1"/>
  <c r="G16" i="29" s="1"/>
  <c r="G17" i="29" a="1"/>
  <c r="G17" i="29" s="1"/>
  <c r="G18" i="29" a="1"/>
  <c r="G18" i="29" s="1"/>
  <c r="G19" i="29" a="1"/>
  <c r="G19" i="29" s="1"/>
  <c r="G20" i="29" a="1"/>
  <c r="G20" i="29" s="1"/>
  <c r="G21" i="29" a="1"/>
  <c r="G21" i="29" s="1"/>
  <c r="G7" i="29" a="1"/>
  <c r="G7" i="29" s="1"/>
  <c r="G35" i="28" a="1"/>
  <c r="G35" i="28" s="1"/>
  <c r="G36" i="28" a="1"/>
  <c r="G36" i="28" s="1"/>
  <c r="G37" i="28" a="1"/>
  <c r="G37" i="28" s="1"/>
  <c r="G38" i="28" a="1"/>
  <c r="G38" i="28" s="1"/>
  <c r="G39" i="28" a="1"/>
  <c r="G39" i="28" s="1"/>
  <c r="G40" i="28" a="1"/>
  <c r="G40" i="28" s="1"/>
  <c r="G41" i="28" a="1"/>
  <c r="G41" i="28" s="1"/>
  <c r="G42" i="28" a="1"/>
  <c r="G42" i="28" s="1"/>
  <c r="G43" i="28" a="1"/>
  <c r="G43" i="28" s="1"/>
  <c r="G44" i="28" a="1"/>
  <c r="G44" i="28" s="1"/>
  <c r="G45" i="28" a="1"/>
  <c r="G45" i="28" s="1"/>
  <c r="G46" i="28" a="1"/>
  <c r="G46" i="28" s="1"/>
  <c r="G47" i="28" a="1"/>
  <c r="G47" i="28" s="1"/>
  <c r="G48" i="28" a="1"/>
  <c r="G48" i="28" s="1"/>
  <c r="G49" i="28" a="1"/>
  <c r="G49" i="28" s="1"/>
  <c r="G34" i="28" a="1"/>
  <c r="G34" i="28" s="1"/>
  <c r="G27" i="28" a="1"/>
  <c r="G27" i="28" s="1"/>
  <c r="G28" i="28" a="1"/>
  <c r="G28" i="28" s="1"/>
  <c r="G29" i="28" a="1"/>
  <c r="G29" i="28" s="1"/>
  <c r="G26" i="28" a="1"/>
  <c r="G26" i="28" s="1"/>
  <c r="G8" i="28" a="1"/>
  <c r="G8" i="28" s="1"/>
  <c r="G9" i="28" a="1"/>
  <c r="G9" i="28" s="1"/>
  <c r="G10" i="28" a="1"/>
  <c r="G10" i="28" s="1"/>
  <c r="G11" i="28" a="1"/>
  <c r="G11" i="28" s="1"/>
  <c r="G12" i="28" a="1"/>
  <c r="G12" i="28" s="1"/>
  <c r="G13" i="28" a="1"/>
  <c r="G13" i="28" s="1"/>
  <c r="G14" i="28" a="1"/>
  <c r="G14" i="28" s="1"/>
  <c r="G15" i="28" a="1"/>
  <c r="G15" i="28" s="1"/>
  <c r="G16" i="28" a="1"/>
  <c r="G16" i="28" s="1"/>
  <c r="G17" i="28" a="1"/>
  <c r="G17" i="28" s="1"/>
  <c r="G18" i="28" a="1"/>
  <c r="G18" i="28" s="1"/>
  <c r="G19" i="28" a="1"/>
  <c r="G19" i="28" s="1"/>
  <c r="G20" i="28" a="1"/>
  <c r="G20" i="28" s="1"/>
  <c r="G21" i="28" a="1"/>
  <c r="G21" i="28" s="1"/>
  <c r="G7" i="28" a="1"/>
  <c r="G7" i="28" s="1"/>
  <c r="G35" i="27" a="1"/>
  <c r="G35" i="27" s="1"/>
  <c r="G36" i="27" a="1"/>
  <c r="G36" i="27" s="1"/>
  <c r="G37" i="27" a="1"/>
  <c r="G37" i="27" s="1"/>
  <c r="G38" i="27" a="1"/>
  <c r="G38" i="27" s="1"/>
  <c r="G39" i="27" a="1"/>
  <c r="G39" i="27" s="1"/>
  <c r="G40" i="27" a="1"/>
  <c r="G40" i="27" s="1"/>
  <c r="G41" i="27" a="1"/>
  <c r="G41" i="27" s="1"/>
  <c r="G42" i="27" a="1"/>
  <c r="G42" i="27" s="1"/>
  <c r="G43" i="27" a="1"/>
  <c r="G43" i="27" s="1"/>
  <c r="G44" i="27" a="1"/>
  <c r="G44" i="27" s="1"/>
  <c r="G45" i="27" a="1"/>
  <c r="G45" i="27" s="1"/>
  <c r="G46" i="27" a="1"/>
  <c r="G46" i="27" s="1"/>
  <c r="G47" i="27" a="1"/>
  <c r="G47" i="27" s="1"/>
  <c r="G48" i="27" a="1"/>
  <c r="G48" i="27" s="1"/>
  <c r="G49" i="27" a="1"/>
  <c r="G49" i="27" s="1"/>
  <c r="G34" i="27" a="1"/>
  <c r="G34" i="27" s="1"/>
  <c r="G27" i="27" a="1"/>
  <c r="G27" i="27" s="1"/>
  <c r="G28" i="27" a="1"/>
  <c r="G28" i="27" s="1"/>
  <c r="G29" i="27" a="1"/>
  <c r="G29" i="27" s="1"/>
  <c r="G26" i="27" a="1"/>
  <c r="G26" i="27" s="1"/>
  <c r="G8" i="27" a="1"/>
  <c r="G8" i="27" s="1"/>
  <c r="G9" i="27" a="1"/>
  <c r="G9" i="27" s="1"/>
  <c r="G10" i="27" a="1"/>
  <c r="G10" i="27" s="1"/>
  <c r="G11" i="27" a="1"/>
  <c r="G11" i="27" s="1"/>
  <c r="G12" i="27" a="1"/>
  <c r="G12" i="27" s="1"/>
  <c r="G13" i="27" a="1"/>
  <c r="G13" i="27" s="1"/>
  <c r="G14" i="27" a="1"/>
  <c r="G14" i="27" s="1"/>
  <c r="G15" i="27" a="1"/>
  <c r="G15" i="27" s="1"/>
  <c r="G16" i="27" a="1"/>
  <c r="G16" i="27" s="1"/>
  <c r="G17" i="27" a="1"/>
  <c r="G17" i="27" s="1"/>
  <c r="G18" i="27" a="1"/>
  <c r="G18" i="27" s="1"/>
  <c r="G19" i="27" a="1"/>
  <c r="G19" i="27" s="1"/>
  <c r="G20" i="27" a="1"/>
  <c r="G20" i="27" s="1"/>
  <c r="G21" i="27" a="1"/>
  <c r="G21" i="27" s="1"/>
  <c r="G7" i="27" a="1"/>
  <c r="G7" i="27" s="1"/>
  <c r="G35" i="26" a="1"/>
  <c r="G35" i="26" s="1"/>
  <c r="G36" i="26" a="1"/>
  <c r="G36" i="26" s="1"/>
  <c r="G37" i="26" a="1"/>
  <c r="G37" i="26" s="1"/>
  <c r="G38" i="26" a="1"/>
  <c r="G38" i="26" s="1"/>
  <c r="G39" i="26" a="1"/>
  <c r="G39" i="26" s="1"/>
  <c r="G40" i="26" a="1"/>
  <c r="G40" i="26" s="1"/>
  <c r="G41" i="26" a="1"/>
  <c r="G41" i="26" s="1"/>
  <c r="G42" i="26" a="1"/>
  <c r="G42" i="26" s="1"/>
  <c r="G43" i="26" a="1"/>
  <c r="G43" i="26" s="1"/>
  <c r="G44" i="26" a="1"/>
  <c r="G44" i="26" s="1"/>
  <c r="G45" i="26" a="1"/>
  <c r="G45" i="26" s="1"/>
  <c r="G46" i="26" a="1"/>
  <c r="G46" i="26" s="1"/>
  <c r="G47" i="26" a="1"/>
  <c r="G47" i="26" s="1"/>
  <c r="G48" i="26" a="1"/>
  <c r="G48" i="26" s="1"/>
  <c r="G49" i="26" a="1"/>
  <c r="G49" i="26" s="1"/>
  <c r="G34" i="26" a="1"/>
  <c r="G34" i="26" s="1"/>
  <c r="G27" i="26" a="1"/>
  <c r="G27" i="26" s="1"/>
  <c r="G28" i="26" a="1"/>
  <c r="G28" i="26" s="1"/>
  <c r="G29" i="26" a="1"/>
  <c r="G29" i="26" s="1"/>
  <c r="G26" i="26" a="1"/>
  <c r="G26" i="26" s="1"/>
  <c r="G8" i="26" a="1"/>
  <c r="G8" i="26" s="1"/>
  <c r="G9" i="26" a="1"/>
  <c r="G9" i="26" s="1"/>
  <c r="G10" i="26" a="1"/>
  <c r="G10" i="26" s="1"/>
  <c r="G11" i="26" a="1"/>
  <c r="G11" i="26" s="1"/>
  <c r="G12" i="26" a="1"/>
  <c r="G12" i="26" s="1"/>
  <c r="G13" i="26" a="1"/>
  <c r="G13" i="26" s="1"/>
  <c r="G14" i="26" a="1"/>
  <c r="G14" i="26" s="1"/>
  <c r="G15" i="26" a="1"/>
  <c r="G15" i="26" s="1"/>
  <c r="G16" i="26" a="1"/>
  <c r="G16" i="26" s="1"/>
  <c r="G17" i="26" a="1"/>
  <c r="G17" i="26" s="1"/>
  <c r="G18" i="26" a="1"/>
  <c r="G18" i="26" s="1"/>
  <c r="G19" i="26" a="1"/>
  <c r="G19" i="26" s="1"/>
  <c r="G20" i="26" a="1"/>
  <c r="G20" i="26" s="1"/>
  <c r="G21" i="26" a="1"/>
  <c r="G21" i="26" s="1"/>
  <c r="G7" i="26" a="1"/>
  <c r="G7" i="26" s="1"/>
  <c r="G35" i="25" a="1"/>
  <c r="G35" i="25" s="1"/>
  <c r="G36" i="25" a="1"/>
  <c r="G36" i="25" s="1"/>
  <c r="G37" i="25" a="1"/>
  <c r="G37" i="25" s="1"/>
  <c r="G38" i="25" a="1"/>
  <c r="G38" i="25" s="1"/>
  <c r="G39" i="25" a="1"/>
  <c r="G39" i="25" s="1"/>
  <c r="G40" i="25" a="1"/>
  <c r="G40" i="25" s="1"/>
  <c r="G41" i="25" a="1"/>
  <c r="G41" i="25" s="1"/>
  <c r="G42" i="25" a="1"/>
  <c r="G42" i="25" s="1"/>
  <c r="G43" i="25" a="1"/>
  <c r="G43" i="25" s="1"/>
  <c r="G44" i="25" a="1"/>
  <c r="G44" i="25" s="1"/>
  <c r="G45" i="25" a="1"/>
  <c r="G45" i="25" s="1"/>
  <c r="G46" i="25" a="1"/>
  <c r="G46" i="25" s="1"/>
  <c r="G47" i="25" a="1"/>
  <c r="G47" i="25" s="1"/>
  <c r="G48" i="25" a="1"/>
  <c r="G48" i="25" s="1"/>
  <c r="G49" i="25" a="1"/>
  <c r="G49" i="25" s="1"/>
  <c r="G34" i="25" a="1"/>
  <c r="G34" i="25" s="1"/>
  <c r="G27" i="25" a="1"/>
  <c r="G27" i="25" s="1"/>
  <c r="G28" i="25" a="1"/>
  <c r="G28" i="25" s="1"/>
  <c r="G29" i="25" a="1"/>
  <c r="G29" i="25" s="1"/>
  <c r="G26" i="25" a="1"/>
  <c r="G26" i="25" s="1"/>
  <c r="G8" i="25" a="1"/>
  <c r="G8" i="25" s="1"/>
  <c r="G9" i="25" a="1"/>
  <c r="G9" i="25" s="1"/>
  <c r="G10" i="25" a="1"/>
  <c r="G10" i="25" s="1"/>
  <c r="G11" i="25" a="1"/>
  <c r="G11" i="25" s="1"/>
  <c r="G12" i="25" a="1"/>
  <c r="G12" i="25" s="1"/>
  <c r="G13" i="25" a="1"/>
  <c r="G13" i="25" s="1"/>
  <c r="G14" i="25" a="1"/>
  <c r="G14" i="25" s="1"/>
  <c r="G15" i="25" a="1"/>
  <c r="G15" i="25" s="1"/>
  <c r="G16" i="25" a="1"/>
  <c r="G16" i="25" s="1"/>
  <c r="G17" i="25" a="1"/>
  <c r="G17" i="25" s="1"/>
  <c r="G18" i="25" a="1"/>
  <c r="G18" i="25" s="1"/>
  <c r="G19" i="25" a="1"/>
  <c r="G19" i="25" s="1"/>
  <c r="G20" i="25" a="1"/>
  <c r="G20" i="25" s="1"/>
  <c r="G21" i="25" a="1"/>
  <c r="G21" i="25" s="1"/>
  <c r="G7" i="25" a="1"/>
  <c r="G7" i="25" s="1"/>
  <c r="G35" i="24" a="1"/>
  <c r="G35" i="24" s="1"/>
  <c r="G36" i="24" a="1"/>
  <c r="G36" i="24" s="1"/>
  <c r="G37" i="24" a="1"/>
  <c r="G37" i="24" s="1"/>
  <c r="G38" i="24" a="1"/>
  <c r="G38" i="24" s="1"/>
  <c r="G39" i="24" a="1"/>
  <c r="G39" i="24" s="1"/>
  <c r="G40" i="24" a="1"/>
  <c r="G40" i="24" s="1"/>
  <c r="G41" i="24" a="1"/>
  <c r="G41" i="24" s="1"/>
  <c r="G42" i="24" a="1"/>
  <c r="G42" i="24" s="1"/>
  <c r="G43" i="24" a="1"/>
  <c r="G43" i="24" s="1"/>
  <c r="G44" i="24" a="1"/>
  <c r="G44" i="24" s="1"/>
  <c r="G45" i="24" a="1"/>
  <c r="G45" i="24" s="1"/>
  <c r="G46" i="24" a="1"/>
  <c r="G46" i="24" s="1"/>
  <c r="G47" i="24" a="1"/>
  <c r="G47" i="24" s="1"/>
  <c r="G48" i="24" a="1"/>
  <c r="G48" i="24" s="1"/>
  <c r="G49" i="24" a="1"/>
  <c r="G49" i="24" s="1"/>
  <c r="G34" i="24" a="1"/>
  <c r="G34" i="24" s="1"/>
  <c r="G27" i="24" a="1"/>
  <c r="G27" i="24" s="1"/>
  <c r="G28" i="24" a="1"/>
  <c r="G28" i="24" s="1"/>
  <c r="G29" i="24" a="1"/>
  <c r="G29" i="24" s="1"/>
  <c r="G26" i="24" a="1"/>
  <c r="G26" i="24" s="1"/>
  <c r="G8" i="24" a="1"/>
  <c r="G8" i="24" s="1"/>
  <c r="G9" i="24" a="1"/>
  <c r="G9" i="24" s="1"/>
  <c r="G10" i="24" a="1"/>
  <c r="G10" i="24" s="1"/>
  <c r="G11" i="24" a="1"/>
  <c r="G11" i="24" s="1"/>
  <c r="G12" i="24" a="1"/>
  <c r="G12" i="24" s="1"/>
  <c r="G13" i="24" a="1"/>
  <c r="G13" i="24" s="1"/>
  <c r="G14" i="24" a="1"/>
  <c r="G14" i="24" s="1"/>
  <c r="G15" i="24" a="1"/>
  <c r="G15" i="24" s="1"/>
  <c r="G16" i="24" a="1"/>
  <c r="G16" i="24" s="1"/>
  <c r="G17" i="24" a="1"/>
  <c r="G17" i="24" s="1"/>
  <c r="G18" i="24" a="1"/>
  <c r="G18" i="24" s="1"/>
  <c r="G19" i="24" a="1"/>
  <c r="G19" i="24" s="1"/>
  <c r="G20" i="24" a="1"/>
  <c r="G20" i="24" s="1"/>
  <c r="G21" i="24" a="1"/>
  <c r="G21" i="24" s="1"/>
  <c r="G7" i="24" a="1"/>
  <c r="G7" i="24" s="1"/>
  <c r="G35" i="19" a="1"/>
  <c r="G35" i="19" s="1"/>
  <c r="G36" i="19" a="1"/>
  <c r="G36" i="19" s="1"/>
  <c r="G37" i="19" a="1"/>
  <c r="G37" i="19" s="1"/>
  <c r="G38" i="19" a="1"/>
  <c r="G38" i="19" s="1"/>
  <c r="G39" i="19" a="1"/>
  <c r="G39" i="19" s="1"/>
  <c r="G40" i="19" a="1"/>
  <c r="G40" i="19" s="1"/>
  <c r="G41" i="19" a="1"/>
  <c r="G41" i="19" s="1"/>
  <c r="G42" i="19" a="1"/>
  <c r="G42" i="19" s="1"/>
  <c r="G43" i="19" a="1"/>
  <c r="G43" i="19" s="1"/>
  <c r="G44" i="19" a="1"/>
  <c r="G44" i="19" s="1"/>
  <c r="G45" i="19" a="1"/>
  <c r="G45" i="19" s="1"/>
  <c r="G46" i="19" a="1"/>
  <c r="G46" i="19" s="1"/>
  <c r="G47" i="19" a="1"/>
  <c r="G47" i="19" s="1"/>
  <c r="G48" i="19" a="1"/>
  <c r="G48" i="19" s="1"/>
  <c r="G49" i="19" a="1"/>
  <c r="G49" i="19" s="1"/>
  <c r="G34" i="19" a="1"/>
  <c r="G34" i="19" s="1"/>
  <c r="G27" i="19" a="1"/>
  <c r="G27" i="19" s="1"/>
  <c r="G28" i="19" a="1"/>
  <c r="G28" i="19" s="1"/>
  <c r="G29" i="19" a="1"/>
  <c r="G29" i="19" s="1"/>
  <c r="G26" i="19" a="1"/>
  <c r="G26" i="19" s="1"/>
  <c r="G8" i="19" a="1"/>
  <c r="G8" i="19" s="1"/>
  <c r="G9" i="19" a="1"/>
  <c r="G9" i="19" s="1"/>
  <c r="G10" i="19" a="1"/>
  <c r="G10" i="19" s="1"/>
  <c r="G11" i="19" a="1"/>
  <c r="G11" i="19" s="1"/>
  <c r="G12" i="19" a="1"/>
  <c r="G12" i="19" s="1"/>
  <c r="G13" i="19" a="1"/>
  <c r="G13" i="19" s="1"/>
  <c r="G14" i="19" a="1"/>
  <c r="G14" i="19" s="1"/>
  <c r="G15" i="19" a="1"/>
  <c r="G15" i="19" s="1"/>
  <c r="G16" i="19" a="1"/>
  <c r="G16" i="19" s="1"/>
  <c r="G17" i="19" a="1"/>
  <c r="G17" i="19" s="1"/>
  <c r="G18" i="19" a="1"/>
  <c r="G18" i="19" s="1"/>
  <c r="G19" i="19" a="1"/>
  <c r="G19" i="19" s="1"/>
  <c r="G20" i="19" a="1"/>
  <c r="G20" i="19" s="1"/>
  <c r="G21" i="19" a="1"/>
  <c r="G21" i="19" s="1"/>
  <c r="G7" i="19" a="1"/>
  <c r="G7" i="19" s="1"/>
  <c r="G35" i="20" a="1"/>
  <c r="G35" i="20" s="1"/>
  <c r="G36" i="20" a="1"/>
  <c r="G36" i="20" s="1"/>
  <c r="G37" i="20" a="1"/>
  <c r="G37" i="20" s="1"/>
  <c r="G38" i="20" a="1"/>
  <c r="G38" i="20" s="1"/>
  <c r="G39" i="20" a="1"/>
  <c r="G39" i="20" s="1"/>
  <c r="G40" i="20" a="1"/>
  <c r="G40" i="20" s="1"/>
  <c r="G41" i="20" a="1"/>
  <c r="G41" i="20" s="1"/>
  <c r="G42" i="20" a="1"/>
  <c r="G42" i="20" s="1"/>
  <c r="G43" i="20" a="1"/>
  <c r="G43" i="20" s="1"/>
  <c r="G44" i="20" a="1"/>
  <c r="G44" i="20" s="1"/>
  <c r="G45" i="20" a="1"/>
  <c r="G45" i="20" s="1"/>
  <c r="G46" i="20" a="1"/>
  <c r="G46" i="20" s="1"/>
  <c r="G47" i="20" a="1"/>
  <c r="G47" i="20" s="1"/>
  <c r="G48" i="20" a="1"/>
  <c r="G48" i="20" s="1"/>
  <c r="G49" i="20" a="1"/>
  <c r="G49" i="20" s="1"/>
  <c r="G34" i="20" a="1"/>
  <c r="G34" i="20" s="1"/>
  <c r="G27" i="20" a="1"/>
  <c r="G27" i="20" s="1"/>
  <c r="G28" i="20" a="1"/>
  <c r="G28" i="20" s="1"/>
  <c r="G29" i="20" a="1"/>
  <c r="G29" i="20" s="1"/>
  <c r="G26" i="20" a="1"/>
  <c r="G26" i="20" s="1"/>
  <c r="G8" i="20" a="1"/>
  <c r="G8" i="20" s="1"/>
  <c r="G9" i="20" a="1"/>
  <c r="G9" i="20" s="1"/>
  <c r="G10" i="20" a="1"/>
  <c r="G10" i="20" s="1"/>
  <c r="G11" i="20" a="1"/>
  <c r="G11" i="20" s="1"/>
  <c r="G12" i="20" a="1"/>
  <c r="G12" i="20" s="1"/>
  <c r="G13" i="20" a="1"/>
  <c r="G13" i="20" s="1"/>
  <c r="G14" i="20" a="1"/>
  <c r="G14" i="20" s="1"/>
  <c r="G15" i="20" a="1"/>
  <c r="G15" i="20" s="1"/>
  <c r="G16" i="20" a="1"/>
  <c r="G16" i="20" s="1"/>
  <c r="G17" i="20" a="1"/>
  <c r="G17" i="20" s="1"/>
  <c r="G18" i="20" a="1"/>
  <c r="G18" i="20" s="1"/>
  <c r="G19" i="20" a="1"/>
  <c r="G19" i="20" s="1"/>
  <c r="G20" i="20" a="1"/>
  <c r="G20" i="20" s="1"/>
  <c r="G21" i="20" a="1"/>
  <c r="G21" i="20" s="1"/>
  <c r="G7" i="20" a="1"/>
  <c r="G7" i="20" s="1"/>
  <c r="G35" i="23" a="1"/>
  <c r="G35" i="23" s="1"/>
  <c r="G36" i="23" a="1"/>
  <c r="G36" i="23" s="1"/>
  <c r="G37" i="23" a="1"/>
  <c r="G37" i="23" s="1"/>
  <c r="G38" i="23" a="1"/>
  <c r="G38" i="23" s="1"/>
  <c r="G39" i="23" a="1"/>
  <c r="G39" i="23" s="1"/>
  <c r="G41" i="23" a="1"/>
  <c r="G41" i="23" s="1"/>
  <c r="G42" i="23" a="1"/>
  <c r="G42" i="23" s="1"/>
  <c r="G43" i="23" a="1"/>
  <c r="G43" i="23" s="1"/>
  <c r="G44" i="23" a="1"/>
  <c r="G44" i="23" s="1"/>
  <c r="G45" i="23" a="1"/>
  <c r="G45" i="23" s="1"/>
  <c r="G46" i="23" a="1"/>
  <c r="G46" i="23" s="1"/>
  <c r="G47" i="23" a="1"/>
  <c r="G47" i="23" s="1"/>
  <c r="G48" i="23" a="1"/>
  <c r="G48" i="23" s="1"/>
  <c r="G49" i="23" a="1"/>
  <c r="G49" i="23" s="1"/>
  <c r="G34" i="23" a="1"/>
  <c r="G34" i="23" s="1"/>
  <c r="G27" i="23" a="1"/>
  <c r="G27" i="23" s="1"/>
  <c r="G28" i="23" a="1"/>
  <c r="G28" i="23" s="1"/>
  <c r="G29" i="23" a="1"/>
  <c r="G29" i="23" s="1"/>
  <c r="G26" i="23" a="1"/>
  <c r="G26" i="23" s="1"/>
  <c r="G8" i="23" a="1"/>
  <c r="G8" i="23" s="1"/>
  <c r="G9" i="23" a="1"/>
  <c r="G9" i="23" s="1"/>
  <c r="G10" i="23" a="1"/>
  <c r="G10" i="23" s="1"/>
  <c r="G11" i="23" a="1"/>
  <c r="G11" i="23" s="1"/>
  <c r="G12" i="23" a="1"/>
  <c r="G12" i="23" s="1"/>
  <c r="G13" i="23" a="1"/>
  <c r="G13" i="23" s="1"/>
  <c r="G14" i="23" a="1"/>
  <c r="G14" i="23" s="1"/>
  <c r="G15" i="23" a="1"/>
  <c r="G15" i="23" s="1"/>
  <c r="G16" i="23" a="1"/>
  <c r="G16" i="23" s="1"/>
  <c r="G17" i="23" a="1"/>
  <c r="G17" i="23" s="1"/>
  <c r="G18" i="23" a="1"/>
  <c r="G18" i="23" s="1"/>
  <c r="G19" i="23" a="1"/>
  <c r="G19" i="23" s="1"/>
  <c r="G20" i="23" a="1"/>
  <c r="G20" i="23" s="1"/>
  <c r="G21" i="23" a="1"/>
  <c r="G21" i="23" s="1"/>
  <c r="G7" i="23" a="1"/>
  <c r="G7" i="23" s="1"/>
  <c r="G35" i="22" a="1"/>
  <c r="G35" i="22" s="1"/>
  <c r="G36" i="22" a="1"/>
  <c r="G36" i="22" s="1"/>
  <c r="G37" i="22" a="1"/>
  <c r="G37" i="22" s="1"/>
  <c r="G38" i="22" a="1"/>
  <c r="G38" i="22" s="1"/>
  <c r="G39" i="22" a="1"/>
  <c r="G39" i="22" s="1"/>
  <c r="G40" i="22" a="1"/>
  <c r="G40" i="22" s="1"/>
  <c r="G41" i="22" a="1"/>
  <c r="G41" i="22" s="1"/>
  <c r="G42" i="22" a="1"/>
  <c r="G42" i="22" s="1"/>
  <c r="G43" i="22" a="1"/>
  <c r="G43" i="22" s="1"/>
  <c r="G44" i="22" a="1"/>
  <c r="G44" i="22" s="1"/>
  <c r="G45" i="22" a="1"/>
  <c r="G45" i="22" s="1"/>
  <c r="G46" i="22" a="1"/>
  <c r="G46" i="22" s="1"/>
  <c r="G47" i="22" a="1"/>
  <c r="G47" i="22" s="1"/>
  <c r="G48" i="22" a="1"/>
  <c r="G48" i="22" s="1"/>
  <c r="G49" i="22" a="1"/>
  <c r="G49" i="22" s="1"/>
  <c r="G34" i="22" a="1"/>
  <c r="G34" i="22" s="1"/>
  <c r="G27" i="22" a="1"/>
  <c r="G27" i="22" s="1"/>
  <c r="G28" i="22" a="1"/>
  <c r="G28" i="22" s="1"/>
  <c r="G29" i="22" a="1"/>
  <c r="G29" i="22" s="1"/>
  <c r="G26" i="22" a="1"/>
  <c r="G26" i="22" s="1"/>
  <c r="G8" i="22" a="1"/>
  <c r="G8" i="22" s="1"/>
  <c r="G9" i="22" a="1"/>
  <c r="G9" i="22" s="1"/>
  <c r="G10" i="22" a="1"/>
  <c r="G10" i="22" s="1"/>
  <c r="G11" i="22" a="1"/>
  <c r="G11" i="22" s="1"/>
  <c r="G12" i="22" a="1"/>
  <c r="G12" i="22" s="1"/>
  <c r="G13" i="22" a="1"/>
  <c r="G13" i="22" s="1"/>
  <c r="G14" i="22" a="1"/>
  <c r="G14" i="22" s="1"/>
  <c r="G15" i="22" a="1"/>
  <c r="G15" i="22" s="1"/>
  <c r="G16" i="22" a="1"/>
  <c r="G16" i="22" s="1"/>
  <c r="G17" i="22" a="1"/>
  <c r="G17" i="22" s="1"/>
  <c r="G18" i="22" a="1"/>
  <c r="G18" i="22" s="1"/>
  <c r="G19" i="22" a="1"/>
  <c r="G19" i="22" s="1"/>
  <c r="G20" i="22" a="1"/>
  <c r="G20" i="22" s="1"/>
  <c r="G21" i="22" a="1"/>
  <c r="G21" i="22" s="1"/>
  <c r="G7" i="22" a="1"/>
  <c r="G7" i="22" s="1"/>
  <c r="G35" i="21" a="1"/>
  <c r="G35" i="21" s="1"/>
  <c r="G36" i="21" a="1"/>
  <c r="G36" i="21" s="1"/>
  <c r="G37" i="21" a="1"/>
  <c r="G37" i="21" s="1"/>
  <c r="G38" i="21" a="1"/>
  <c r="G38" i="21" s="1"/>
  <c r="G39" i="21" a="1"/>
  <c r="G39" i="21" s="1"/>
  <c r="G40" i="21" a="1"/>
  <c r="G40" i="21" s="1"/>
  <c r="G41" i="21" a="1"/>
  <c r="G41" i="21" s="1"/>
  <c r="G42" i="21" a="1"/>
  <c r="G42" i="21" s="1"/>
  <c r="G43" i="21" a="1"/>
  <c r="G43" i="21" s="1"/>
  <c r="G44" i="21" a="1"/>
  <c r="G44" i="21" s="1"/>
  <c r="G45" i="21" a="1"/>
  <c r="G45" i="21" s="1"/>
  <c r="G46" i="21" a="1"/>
  <c r="G46" i="21" s="1"/>
  <c r="G47" i="21" a="1"/>
  <c r="G47" i="21" s="1"/>
  <c r="G48" i="21" a="1"/>
  <c r="G48" i="21" s="1"/>
  <c r="G49" i="21" a="1"/>
  <c r="G49" i="21" s="1"/>
  <c r="G34" i="21" a="1"/>
  <c r="G34" i="21" s="1"/>
  <c r="G27" i="21" a="1"/>
  <c r="G27" i="21" s="1"/>
  <c r="G28" i="21" a="1"/>
  <c r="G28" i="21" s="1"/>
  <c r="G29" i="21" a="1"/>
  <c r="G29" i="21" s="1"/>
  <c r="G26" i="21" a="1"/>
  <c r="G26" i="21" s="1"/>
  <c r="G8" i="21" a="1"/>
  <c r="G8" i="21" s="1"/>
  <c r="G9" i="21" a="1"/>
  <c r="G9" i="21" s="1"/>
  <c r="G10" i="21" a="1"/>
  <c r="G10" i="21" s="1"/>
  <c r="G11" i="21" a="1"/>
  <c r="G11" i="21" s="1"/>
  <c r="G12" i="21" a="1"/>
  <c r="G12" i="21" s="1"/>
  <c r="G13" i="21" a="1"/>
  <c r="G13" i="21" s="1"/>
  <c r="G14" i="21" a="1"/>
  <c r="G14" i="21" s="1"/>
  <c r="G15" i="21" a="1"/>
  <c r="G15" i="21" s="1"/>
  <c r="G16" i="21" a="1"/>
  <c r="G16" i="21" s="1"/>
  <c r="G18" i="21" a="1"/>
  <c r="G18" i="21" s="1"/>
  <c r="G19" i="21" a="1"/>
  <c r="G19" i="21" s="1"/>
  <c r="G20" i="21" a="1"/>
  <c r="G20" i="21" s="1"/>
  <c r="G21" i="21" a="1"/>
  <c r="G21" i="21" s="1"/>
  <c r="G7" i="21" a="1"/>
  <c r="G7" i="21" s="1"/>
  <c r="G35" i="18" a="1"/>
  <c r="G35" i="18" s="1"/>
  <c r="G36" i="18" a="1"/>
  <c r="G36" i="18" s="1"/>
  <c r="G37" i="18" a="1"/>
  <c r="G37" i="18" s="1"/>
  <c r="G38" i="18" a="1"/>
  <c r="G38" i="18" s="1"/>
  <c r="G39" i="18" a="1"/>
  <c r="G39" i="18" s="1"/>
  <c r="G40" i="18" a="1"/>
  <c r="G40" i="18" s="1"/>
  <c r="G41" i="18" a="1"/>
  <c r="G41" i="18" s="1"/>
  <c r="G43" i="18" a="1"/>
  <c r="G43" i="18" s="1"/>
  <c r="G44" i="18" a="1"/>
  <c r="G44" i="18" s="1"/>
  <c r="G45" i="18" a="1"/>
  <c r="G45" i="18" s="1"/>
  <c r="G46" i="18" a="1"/>
  <c r="G46" i="18" s="1"/>
  <c r="G47" i="18" a="1"/>
  <c r="G47" i="18" s="1"/>
  <c r="G48" i="18" a="1"/>
  <c r="G48" i="18" s="1"/>
  <c r="G49" i="18" a="1"/>
  <c r="G49" i="18" s="1"/>
  <c r="G34" i="18" a="1"/>
  <c r="G34" i="18" s="1"/>
  <c r="G27" i="18" a="1"/>
  <c r="G27" i="18" s="1"/>
  <c r="G28" i="18" a="1"/>
  <c r="G28" i="18" s="1"/>
  <c r="G29" i="18" a="1"/>
  <c r="G29" i="18" s="1"/>
  <c r="G26" i="18" a="1"/>
  <c r="G26" i="18" s="1"/>
  <c r="G8" i="18" a="1"/>
  <c r="G8" i="18" s="1"/>
  <c r="G9" i="18" a="1"/>
  <c r="G9" i="18" s="1"/>
  <c r="G10" i="18" a="1"/>
  <c r="G10" i="18" s="1"/>
  <c r="G11" i="18" a="1"/>
  <c r="G11" i="18" s="1"/>
  <c r="G12" i="18" a="1"/>
  <c r="G12" i="18" s="1"/>
  <c r="G13" i="18" a="1"/>
  <c r="G13" i="18" s="1"/>
  <c r="G14" i="18" a="1"/>
  <c r="G14" i="18" s="1"/>
  <c r="G15" i="18" a="1"/>
  <c r="G15" i="18" s="1"/>
  <c r="G16" i="18" a="1"/>
  <c r="G16" i="18" s="1"/>
  <c r="G17" i="18" a="1"/>
  <c r="G17" i="18" s="1"/>
  <c r="G18" i="18" a="1"/>
  <c r="G18" i="18" s="1"/>
  <c r="G19" i="18" a="1"/>
  <c r="G19" i="18" s="1"/>
  <c r="G20" i="18" a="1"/>
  <c r="G20" i="18" s="1"/>
  <c r="G21" i="18" a="1"/>
  <c r="G21" i="18" s="1"/>
  <c r="G7" i="18" a="1"/>
  <c r="G7" i="18" s="1"/>
  <c r="A1" i="33"/>
  <c r="A1" i="32"/>
  <c r="A1" i="31"/>
  <c r="A1" i="30"/>
  <c r="A1" i="29"/>
  <c r="A1" i="28"/>
  <c r="A1" i="27"/>
  <c r="A1" i="26"/>
  <c r="A1" i="25"/>
  <c r="A1" i="24"/>
  <c r="F51" i="33"/>
  <c r="H33" i="33"/>
  <c r="G33" i="33"/>
  <c r="I32" i="33"/>
  <c r="I31" i="33"/>
  <c r="I30" i="33"/>
  <c r="F29" i="33"/>
  <c r="F28" i="33"/>
  <c r="F27" i="33"/>
  <c r="F26" i="33"/>
  <c r="H25" i="33"/>
  <c r="G25" i="33"/>
  <c r="I25" i="33" s="1"/>
  <c r="I24" i="33"/>
  <c r="I23" i="33"/>
  <c r="I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7" i="33"/>
  <c r="F22" i="33" s="1"/>
  <c r="G5" i="33"/>
  <c r="F51" i="32"/>
  <c r="H33" i="32"/>
  <c r="G33" i="32"/>
  <c r="I32" i="32"/>
  <c r="I31" i="32"/>
  <c r="I30" i="32"/>
  <c r="F29" i="32"/>
  <c r="F28" i="32"/>
  <c r="F27" i="32"/>
  <c r="F26" i="32"/>
  <c r="F30" i="32" s="1"/>
  <c r="H25" i="32"/>
  <c r="G25" i="32"/>
  <c r="I25" i="32" s="1"/>
  <c r="I24" i="32"/>
  <c r="I23" i="32"/>
  <c r="I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7" i="32"/>
  <c r="F22" i="32" s="1"/>
  <c r="F86" i="32" s="1"/>
  <c r="G5" i="32"/>
  <c r="F51" i="31"/>
  <c r="H33" i="31"/>
  <c r="G33" i="31"/>
  <c r="I32" i="31"/>
  <c r="I31" i="31"/>
  <c r="I30" i="31"/>
  <c r="F29" i="31"/>
  <c r="F28" i="31"/>
  <c r="F27" i="31"/>
  <c r="F26" i="31"/>
  <c r="F30" i="31" s="1"/>
  <c r="F86" i="31" s="1"/>
  <c r="H25" i="31"/>
  <c r="G25" i="31"/>
  <c r="I25" i="31" s="1"/>
  <c r="I24" i="31"/>
  <c r="I23" i="31"/>
  <c r="I22" i="31"/>
  <c r="F21" i="31"/>
  <c r="F20" i="31"/>
  <c r="F19" i="31"/>
  <c r="F18" i="31"/>
  <c r="F17" i="31"/>
  <c r="F16" i="31"/>
  <c r="F15" i="31"/>
  <c r="F14" i="31"/>
  <c r="F13" i="31"/>
  <c r="F12" i="31"/>
  <c r="F11" i="31"/>
  <c r="F10" i="31"/>
  <c r="F9" i="31"/>
  <c r="F8" i="31"/>
  <c r="F7" i="31"/>
  <c r="F22" i="31" s="1"/>
  <c r="G5" i="31"/>
  <c r="F51" i="30"/>
  <c r="H33" i="30"/>
  <c r="G33" i="30"/>
  <c r="I32" i="30"/>
  <c r="I31" i="30"/>
  <c r="I30" i="30"/>
  <c r="F29" i="30"/>
  <c r="F28" i="30"/>
  <c r="F27" i="30"/>
  <c r="F26" i="30"/>
  <c r="F30" i="30" s="1"/>
  <c r="F86" i="30" s="1"/>
  <c r="H25" i="30"/>
  <c r="G25" i="30"/>
  <c r="I25" i="30" s="1"/>
  <c r="I24" i="30"/>
  <c r="I23" i="30"/>
  <c r="I22" i="30"/>
  <c r="F21" i="30"/>
  <c r="F20" i="30"/>
  <c r="F19" i="30"/>
  <c r="F18" i="30"/>
  <c r="F17" i="30"/>
  <c r="F16" i="30"/>
  <c r="F15" i="30"/>
  <c r="F14" i="30"/>
  <c r="F13" i="30"/>
  <c r="F12" i="30"/>
  <c r="F11" i="30"/>
  <c r="F10" i="30"/>
  <c r="F9" i="30"/>
  <c r="F8" i="30"/>
  <c r="F7" i="30"/>
  <c r="F22" i="30" s="1"/>
  <c r="G5" i="30"/>
  <c r="F51" i="29"/>
  <c r="H33" i="29"/>
  <c r="G33" i="29"/>
  <c r="I32" i="29"/>
  <c r="I31" i="29"/>
  <c r="I30" i="29"/>
  <c r="F29" i="29"/>
  <c r="F28" i="29"/>
  <c r="F27" i="29"/>
  <c r="F26" i="29"/>
  <c r="F30" i="29" s="1"/>
  <c r="F86" i="29" s="1"/>
  <c r="H25" i="29"/>
  <c r="G25" i="29"/>
  <c r="I25" i="29" s="1"/>
  <c r="I24" i="29"/>
  <c r="I23" i="29"/>
  <c r="I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F22" i="29" s="1"/>
  <c r="G5" i="29"/>
  <c r="F51" i="28"/>
  <c r="H33" i="28"/>
  <c r="G33" i="28"/>
  <c r="I32" i="28"/>
  <c r="I31" i="28"/>
  <c r="I30" i="28"/>
  <c r="F29" i="28"/>
  <c r="F28" i="28"/>
  <c r="F27" i="28"/>
  <c r="F26" i="28"/>
  <c r="F30" i="28" s="1"/>
  <c r="F86" i="28" s="1"/>
  <c r="H25" i="28"/>
  <c r="G25" i="28"/>
  <c r="I25" i="28" s="1"/>
  <c r="I24" i="28"/>
  <c r="I23" i="28"/>
  <c r="I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F22" i="28" s="1"/>
  <c r="G5" i="28"/>
  <c r="F51" i="27"/>
  <c r="H33" i="27"/>
  <c r="G33" i="27"/>
  <c r="I32" i="27"/>
  <c r="I31" i="27"/>
  <c r="I30" i="27"/>
  <c r="F29" i="27"/>
  <c r="F28" i="27"/>
  <c r="F27" i="27"/>
  <c r="F26" i="27"/>
  <c r="F30" i="27" s="1"/>
  <c r="F86" i="27" s="1"/>
  <c r="H25" i="27"/>
  <c r="G25" i="27"/>
  <c r="I25" i="27" s="1"/>
  <c r="I24" i="27"/>
  <c r="I23" i="27"/>
  <c r="I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22" i="27" s="1"/>
  <c r="G5" i="27"/>
  <c r="F51" i="26"/>
  <c r="H33" i="26"/>
  <c r="G33" i="26"/>
  <c r="I32" i="26"/>
  <c r="I31" i="26"/>
  <c r="I30" i="26"/>
  <c r="F29" i="26"/>
  <c r="F28" i="26"/>
  <c r="F27" i="26"/>
  <c r="F26" i="26"/>
  <c r="F30" i="26" s="1"/>
  <c r="H25" i="26"/>
  <c r="G25" i="26"/>
  <c r="I25" i="26" s="1"/>
  <c r="I24" i="26"/>
  <c r="I23" i="26"/>
  <c r="I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G5" i="26"/>
  <c r="F51" i="25"/>
  <c r="H33" i="25"/>
  <c r="G33" i="25"/>
  <c r="I32" i="25"/>
  <c r="I31" i="25"/>
  <c r="I30" i="25"/>
  <c r="F29" i="25"/>
  <c r="F28" i="25"/>
  <c r="F27" i="25"/>
  <c r="F26" i="25"/>
  <c r="F30" i="25" s="1"/>
  <c r="F86" i="25" s="1"/>
  <c r="H25" i="25"/>
  <c r="G25" i="25"/>
  <c r="I25" i="25" s="1"/>
  <c r="I24" i="25"/>
  <c r="I23" i="25"/>
  <c r="I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7" i="25"/>
  <c r="F22" i="25" s="1"/>
  <c r="G5" i="25"/>
  <c r="F51" i="24"/>
  <c r="H33" i="24"/>
  <c r="G33" i="24"/>
  <c r="I32" i="24"/>
  <c r="I31" i="24"/>
  <c r="I30" i="24"/>
  <c r="F29" i="24"/>
  <c r="F28" i="24"/>
  <c r="F27" i="24"/>
  <c r="F26" i="24"/>
  <c r="H25" i="24"/>
  <c r="G25" i="24"/>
  <c r="I25" i="24" s="1"/>
  <c r="I24" i="24"/>
  <c r="I23" i="24"/>
  <c r="I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7" i="24"/>
  <c r="F22" i="24" s="1"/>
  <c r="G5" i="24"/>
  <c r="G16" i="10" a="1"/>
  <c r="G16" i="10" s="1"/>
  <c r="G47" i="10" a="1"/>
  <c r="G47" i="10" s="1"/>
  <c r="G14" i="10" a="1"/>
  <c r="G14" i="10" s="1"/>
  <c r="G41" i="10" a="1"/>
  <c r="G41" i="10" s="1"/>
  <c r="F28" i="10"/>
  <c r="G27" i="10" a="1"/>
  <c r="G27" i="10" s="1"/>
  <c r="G43" i="10" a="1"/>
  <c r="G43" i="10" s="1"/>
  <c r="G39" i="10" a="1"/>
  <c r="G39" i="10" s="1"/>
  <c r="G40" i="10" a="1"/>
  <c r="G40" i="10" s="1"/>
  <c r="H40" i="10" s="1"/>
  <c r="G45" i="10" a="1"/>
  <c r="G45" i="10" s="1"/>
  <c r="G46" i="10" a="1"/>
  <c r="G46" i="10" s="1"/>
  <c r="F22" i="26" l="1"/>
  <c r="F86" i="26" s="1"/>
  <c r="F30" i="33"/>
  <c r="F30" i="24"/>
  <c r="F86" i="24" s="1"/>
  <c r="F86" i="33"/>
  <c r="H62" i="33"/>
  <c r="H62" i="32"/>
  <c r="H62" i="31"/>
  <c r="H62" i="30"/>
  <c r="H62" i="29"/>
  <c r="H62" i="28"/>
  <c r="H62" i="27"/>
  <c r="H62" i="26"/>
  <c r="H62" i="25"/>
  <c r="H62" i="24"/>
  <c r="H62" i="19"/>
  <c r="H62" i="20"/>
  <c r="H62" i="23"/>
  <c r="H62" i="22"/>
  <c r="H62" i="21"/>
  <c r="H62" i="18"/>
  <c r="H62" i="10"/>
  <c r="H83" i="33"/>
  <c r="H83" i="32"/>
  <c r="H83" i="31"/>
  <c r="H83" i="30"/>
  <c r="H83" i="29"/>
  <c r="H83" i="28"/>
  <c r="H83" i="27"/>
  <c r="H83" i="26"/>
  <c r="H83" i="25"/>
  <c r="H83" i="24"/>
  <c r="H83" i="19"/>
  <c r="H83" i="20"/>
  <c r="H83" i="23"/>
  <c r="H83" i="22"/>
  <c r="H83" i="21"/>
  <c r="H83" i="18"/>
  <c r="H83" i="10"/>
  <c r="I7" i="33"/>
  <c r="H7" i="33"/>
  <c r="I8" i="33"/>
  <c r="H8" i="33"/>
  <c r="I9" i="33"/>
  <c r="H9" i="33"/>
  <c r="I10" i="33"/>
  <c r="H10" i="33"/>
  <c r="I11" i="33"/>
  <c r="H11" i="33"/>
  <c r="I12" i="33"/>
  <c r="H12" i="33"/>
  <c r="I13" i="33"/>
  <c r="H13" i="33"/>
  <c r="I14" i="33"/>
  <c r="H14" i="33"/>
  <c r="I15" i="33"/>
  <c r="H15" i="33"/>
  <c r="I16" i="33"/>
  <c r="H16" i="33"/>
  <c r="I17" i="33"/>
  <c r="H17" i="33"/>
  <c r="I18" i="33"/>
  <c r="H18" i="33"/>
  <c r="I19" i="33"/>
  <c r="H19" i="33"/>
  <c r="I20" i="33"/>
  <c r="H20" i="33"/>
  <c r="I21" i="33"/>
  <c r="H21" i="33"/>
  <c r="I26" i="33"/>
  <c r="H26" i="33"/>
  <c r="I27" i="33"/>
  <c r="H27" i="33"/>
  <c r="I28" i="33"/>
  <c r="H28" i="33"/>
  <c r="I29" i="33"/>
  <c r="H29" i="33"/>
  <c r="I33" i="33"/>
  <c r="I34" i="33"/>
  <c r="H34" i="33"/>
  <c r="I35" i="33"/>
  <c r="H35" i="33"/>
  <c r="I36" i="33"/>
  <c r="H36" i="33"/>
  <c r="I37" i="33"/>
  <c r="H37" i="33"/>
  <c r="I38" i="33"/>
  <c r="H38" i="33"/>
  <c r="I39" i="33"/>
  <c r="H39" i="33"/>
  <c r="I40" i="33"/>
  <c r="H40" i="33"/>
  <c r="I41" i="33"/>
  <c r="H41" i="33"/>
  <c r="I42" i="33"/>
  <c r="H42" i="33"/>
  <c r="I43" i="33"/>
  <c r="H43" i="33"/>
  <c r="I44" i="33"/>
  <c r="H44" i="33"/>
  <c r="I45" i="33"/>
  <c r="H45" i="33"/>
  <c r="I46" i="33"/>
  <c r="H46" i="33"/>
  <c r="I47" i="33"/>
  <c r="H47" i="33"/>
  <c r="I48" i="33"/>
  <c r="H48" i="33"/>
  <c r="I49" i="33"/>
  <c r="H49" i="33"/>
  <c r="I7" i="32"/>
  <c r="H7" i="32"/>
  <c r="I8" i="32"/>
  <c r="H8" i="32"/>
  <c r="I9" i="32"/>
  <c r="H9" i="32"/>
  <c r="I10" i="32"/>
  <c r="H10" i="32"/>
  <c r="I11" i="32"/>
  <c r="H11" i="32"/>
  <c r="I12" i="32"/>
  <c r="H12" i="32"/>
  <c r="I13" i="32"/>
  <c r="H13" i="32"/>
  <c r="I14" i="32"/>
  <c r="H14" i="32"/>
  <c r="I15" i="32"/>
  <c r="H15" i="32"/>
  <c r="I16" i="32"/>
  <c r="H16" i="32"/>
  <c r="I17" i="32"/>
  <c r="H17" i="32"/>
  <c r="I18" i="32"/>
  <c r="H18" i="32"/>
  <c r="I19" i="32"/>
  <c r="H19" i="32"/>
  <c r="I20" i="32"/>
  <c r="H20" i="32"/>
  <c r="I21" i="32"/>
  <c r="H21" i="32"/>
  <c r="I26" i="32"/>
  <c r="H26" i="32"/>
  <c r="I27" i="32"/>
  <c r="H27" i="32"/>
  <c r="I28" i="32"/>
  <c r="H28" i="32"/>
  <c r="I29" i="32"/>
  <c r="H29" i="32"/>
  <c r="I33" i="32"/>
  <c r="I34" i="32"/>
  <c r="H34" i="32"/>
  <c r="I35" i="32"/>
  <c r="H35" i="32"/>
  <c r="I36" i="32"/>
  <c r="H36" i="32"/>
  <c r="I37" i="32"/>
  <c r="H37" i="32"/>
  <c r="I38" i="32"/>
  <c r="H38" i="32"/>
  <c r="I39" i="32"/>
  <c r="H39" i="32"/>
  <c r="I40" i="32"/>
  <c r="H40" i="32"/>
  <c r="I41" i="32"/>
  <c r="H41" i="32"/>
  <c r="I42" i="32"/>
  <c r="H42" i="32"/>
  <c r="I43" i="32"/>
  <c r="H43" i="32"/>
  <c r="I44" i="32"/>
  <c r="H44" i="32"/>
  <c r="I45" i="32"/>
  <c r="H45" i="32"/>
  <c r="I46" i="32"/>
  <c r="H46" i="32"/>
  <c r="I47" i="32"/>
  <c r="H47" i="32"/>
  <c r="I48" i="32"/>
  <c r="H48" i="32"/>
  <c r="I49" i="32"/>
  <c r="H49" i="32"/>
  <c r="I7" i="31"/>
  <c r="H7" i="31"/>
  <c r="I8" i="31"/>
  <c r="H8" i="31"/>
  <c r="I9" i="31"/>
  <c r="H9" i="31"/>
  <c r="I10" i="31"/>
  <c r="H10" i="31"/>
  <c r="I11" i="31"/>
  <c r="H11" i="31"/>
  <c r="I12" i="31"/>
  <c r="H12" i="31"/>
  <c r="I13" i="31"/>
  <c r="H13" i="31"/>
  <c r="I14" i="31"/>
  <c r="H14" i="31"/>
  <c r="I15" i="31"/>
  <c r="H15" i="31"/>
  <c r="I16" i="31"/>
  <c r="H16" i="31"/>
  <c r="I17" i="31"/>
  <c r="H17" i="31"/>
  <c r="I18" i="31"/>
  <c r="H18" i="31"/>
  <c r="I19" i="31"/>
  <c r="H19" i="31"/>
  <c r="I20" i="31"/>
  <c r="H20" i="31"/>
  <c r="I21" i="31"/>
  <c r="H21" i="31"/>
  <c r="I26" i="31"/>
  <c r="H26" i="31"/>
  <c r="I27" i="31"/>
  <c r="H27" i="31"/>
  <c r="I28" i="31"/>
  <c r="H28" i="31"/>
  <c r="I29" i="31"/>
  <c r="H29" i="31"/>
  <c r="I33" i="31"/>
  <c r="I34" i="31"/>
  <c r="H34" i="31"/>
  <c r="I35" i="31"/>
  <c r="H35" i="31"/>
  <c r="I36" i="31"/>
  <c r="H36" i="31"/>
  <c r="I37" i="31"/>
  <c r="H37" i="31"/>
  <c r="I38" i="31"/>
  <c r="H38" i="31"/>
  <c r="I39" i="31"/>
  <c r="H39" i="31"/>
  <c r="I40" i="31"/>
  <c r="H40" i="31"/>
  <c r="I41" i="31"/>
  <c r="H41" i="31"/>
  <c r="I42" i="31"/>
  <c r="H42" i="31"/>
  <c r="I43" i="31"/>
  <c r="H43" i="31"/>
  <c r="I44" i="31"/>
  <c r="H44" i="31"/>
  <c r="I45" i="31"/>
  <c r="H45" i="31"/>
  <c r="I46" i="31"/>
  <c r="H46" i="31"/>
  <c r="I47" i="31"/>
  <c r="H47" i="31"/>
  <c r="I48" i="31"/>
  <c r="H48" i="31"/>
  <c r="I49" i="31"/>
  <c r="H49" i="31"/>
  <c r="I7" i="30"/>
  <c r="H7" i="30"/>
  <c r="I8" i="30"/>
  <c r="H8" i="30"/>
  <c r="I9" i="30"/>
  <c r="H9" i="30"/>
  <c r="I10" i="30"/>
  <c r="H10" i="30"/>
  <c r="I11" i="30"/>
  <c r="H11" i="30"/>
  <c r="I12" i="30"/>
  <c r="H12" i="30"/>
  <c r="I13" i="30"/>
  <c r="H13" i="30"/>
  <c r="I14" i="30"/>
  <c r="H14" i="30"/>
  <c r="I15" i="30"/>
  <c r="H15" i="30"/>
  <c r="I16" i="30"/>
  <c r="H16" i="30"/>
  <c r="I17" i="30"/>
  <c r="H17" i="30"/>
  <c r="I18" i="30"/>
  <c r="H18" i="30"/>
  <c r="I19" i="30"/>
  <c r="H19" i="30"/>
  <c r="I20" i="30"/>
  <c r="H20" i="30"/>
  <c r="I21" i="30"/>
  <c r="H21" i="30"/>
  <c r="I26" i="30"/>
  <c r="H26" i="30"/>
  <c r="I27" i="30"/>
  <c r="H27" i="30"/>
  <c r="I28" i="30"/>
  <c r="H28" i="30"/>
  <c r="I29" i="30"/>
  <c r="H29" i="30"/>
  <c r="I33" i="30"/>
  <c r="I34" i="30"/>
  <c r="H34" i="30"/>
  <c r="I35" i="30"/>
  <c r="H35" i="30"/>
  <c r="I36" i="30"/>
  <c r="H36" i="30"/>
  <c r="I37" i="30"/>
  <c r="H37" i="30"/>
  <c r="I38" i="30"/>
  <c r="H38" i="30"/>
  <c r="I39" i="30"/>
  <c r="H39" i="30"/>
  <c r="I40" i="30"/>
  <c r="H40" i="30"/>
  <c r="I41" i="30"/>
  <c r="H41" i="30"/>
  <c r="I42" i="30"/>
  <c r="H42" i="30"/>
  <c r="I43" i="30"/>
  <c r="H43" i="30"/>
  <c r="I44" i="30"/>
  <c r="H44" i="30"/>
  <c r="I45" i="30"/>
  <c r="H45" i="30"/>
  <c r="I46" i="30"/>
  <c r="H46" i="30"/>
  <c r="I47" i="30"/>
  <c r="H47" i="30"/>
  <c r="I48" i="30"/>
  <c r="H48" i="30"/>
  <c r="I49" i="30"/>
  <c r="H49" i="30"/>
  <c r="I7" i="29"/>
  <c r="H7" i="29"/>
  <c r="I8" i="29"/>
  <c r="H8" i="29"/>
  <c r="I9" i="29"/>
  <c r="H9" i="29"/>
  <c r="I10" i="29"/>
  <c r="H10" i="29"/>
  <c r="I11" i="29"/>
  <c r="H11" i="29"/>
  <c r="I12" i="29"/>
  <c r="H12" i="29"/>
  <c r="I13" i="29"/>
  <c r="H13" i="29"/>
  <c r="I14" i="29"/>
  <c r="H14" i="29"/>
  <c r="I15" i="29"/>
  <c r="H15" i="29"/>
  <c r="I16" i="29"/>
  <c r="H16" i="29"/>
  <c r="I17" i="29"/>
  <c r="H17" i="29"/>
  <c r="I18" i="29"/>
  <c r="H18" i="29"/>
  <c r="I19" i="29"/>
  <c r="H19" i="29"/>
  <c r="I20" i="29"/>
  <c r="H20" i="29"/>
  <c r="I21" i="29"/>
  <c r="H21" i="29"/>
  <c r="I26" i="29"/>
  <c r="H26" i="29"/>
  <c r="I27" i="29"/>
  <c r="H27" i="29"/>
  <c r="I28" i="29"/>
  <c r="H28" i="29"/>
  <c r="I29" i="29"/>
  <c r="H29" i="29"/>
  <c r="I33" i="29"/>
  <c r="I34" i="29"/>
  <c r="H34" i="29"/>
  <c r="I35" i="29"/>
  <c r="H35" i="29"/>
  <c r="I36" i="29"/>
  <c r="H36" i="29"/>
  <c r="I37" i="29"/>
  <c r="H37" i="29"/>
  <c r="I38" i="29"/>
  <c r="H38" i="29"/>
  <c r="I39" i="29"/>
  <c r="H39" i="29"/>
  <c r="I40" i="29"/>
  <c r="H40" i="29"/>
  <c r="I41" i="29"/>
  <c r="H41" i="29"/>
  <c r="I42" i="29"/>
  <c r="H42" i="29"/>
  <c r="I43" i="29"/>
  <c r="H43" i="29"/>
  <c r="I44" i="29"/>
  <c r="H44" i="29"/>
  <c r="I45" i="29"/>
  <c r="H45" i="29"/>
  <c r="I46" i="29"/>
  <c r="H46" i="29"/>
  <c r="I47" i="29"/>
  <c r="H47" i="29"/>
  <c r="I48" i="29"/>
  <c r="H48" i="29"/>
  <c r="I49" i="29"/>
  <c r="H49" i="29"/>
  <c r="I7" i="28"/>
  <c r="H7" i="28"/>
  <c r="I8" i="28"/>
  <c r="H8" i="28"/>
  <c r="I9" i="28"/>
  <c r="H9" i="28"/>
  <c r="I10" i="28"/>
  <c r="H10" i="28"/>
  <c r="I11" i="28"/>
  <c r="H11" i="28"/>
  <c r="I12" i="28"/>
  <c r="H12" i="28"/>
  <c r="I13" i="28"/>
  <c r="H13" i="28"/>
  <c r="I14" i="28"/>
  <c r="H14" i="28"/>
  <c r="I15" i="28"/>
  <c r="H15" i="28"/>
  <c r="I16" i="28"/>
  <c r="H16" i="28"/>
  <c r="I17" i="28"/>
  <c r="H17" i="28"/>
  <c r="I18" i="28"/>
  <c r="H18" i="28"/>
  <c r="I19" i="28"/>
  <c r="H19" i="28"/>
  <c r="I20" i="28"/>
  <c r="H20" i="28"/>
  <c r="I21" i="28"/>
  <c r="H21" i="28"/>
  <c r="I26" i="28"/>
  <c r="H26" i="28"/>
  <c r="I27" i="28"/>
  <c r="H27" i="28"/>
  <c r="I28" i="28"/>
  <c r="H28" i="28"/>
  <c r="I29" i="28"/>
  <c r="H29" i="28"/>
  <c r="I33" i="28"/>
  <c r="I34" i="28"/>
  <c r="H34" i="28"/>
  <c r="I35" i="28"/>
  <c r="H35" i="28"/>
  <c r="I36" i="28"/>
  <c r="H36" i="28"/>
  <c r="I37" i="28"/>
  <c r="H37" i="28"/>
  <c r="I38" i="28"/>
  <c r="H38" i="28"/>
  <c r="I39" i="28"/>
  <c r="H39" i="28"/>
  <c r="I40" i="28"/>
  <c r="H40" i="28"/>
  <c r="I41" i="28"/>
  <c r="H41" i="28"/>
  <c r="I42" i="28"/>
  <c r="H42" i="28"/>
  <c r="I43" i="28"/>
  <c r="H43" i="28"/>
  <c r="I44" i="28"/>
  <c r="H44" i="28"/>
  <c r="I45" i="28"/>
  <c r="H45" i="28"/>
  <c r="I46" i="28"/>
  <c r="H46" i="28"/>
  <c r="I47" i="28"/>
  <c r="H47" i="28"/>
  <c r="I48" i="28"/>
  <c r="H48" i="28"/>
  <c r="I49" i="28"/>
  <c r="H49" i="28"/>
  <c r="I7" i="27"/>
  <c r="H7" i="27"/>
  <c r="I8" i="27"/>
  <c r="H8" i="27"/>
  <c r="I9" i="27"/>
  <c r="H9" i="27"/>
  <c r="I10" i="27"/>
  <c r="H10" i="27"/>
  <c r="I11" i="27"/>
  <c r="H11" i="27"/>
  <c r="I12" i="27"/>
  <c r="H12" i="27"/>
  <c r="I13" i="27"/>
  <c r="H13" i="27"/>
  <c r="I14" i="27"/>
  <c r="H14" i="27"/>
  <c r="I15" i="27"/>
  <c r="H15" i="27"/>
  <c r="I16" i="27"/>
  <c r="H16" i="27"/>
  <c r="I17" i="27"/>
  <c r="H17" i="27"/>
  <c r="I18" i="27"/>
  <c r="H18" i="27"/>
  <c r="I19" i="27"/>
  <c r="H19" i="27"/>
  <c r="I20" i="27"/>
  <c r="H20" i="27"/>
  <c r="I21" i="27"/>
  <c r="H21" i="27"/>
  <c r="I26" i="27"/>
  <c r="H26" i="27"/>
  <c r="I27" i="27"/>
  <c r="H27" i="27"/>
  <c r="I28" i="27"/>
  <c r="H28" i="27"/>
  <c r="I29" i="27"/>
  <c r="H29" i="27"/>
  <c r="I33" i="27"/>
  <c r="I34" i="27"/>
  <c r="H34" i="27"/>
  <c r="I35" i="27"/>
  <c r="H35" i="27"/>
  <c r="I36" i="27"/>
  <c r="H36" i="27"/>
  <c r="I37" i="27"/>
  <c r="H37" i="27"/>
  <c r="I38" i="27"/>
  <c r="H38" i="27"/>
  <c r="I39" i="27"/>
  <c r="H39" i="27"/>
  <c r="I40" i="27"/>
  <c r="H40" i="27"/>
  <c r="I41" i="27"/>
  <c r="H41" i="27"/>
  <c r="I42" i="27"/>
  <c r="H42" i="27"/>
  <c r="I43" i="27"/>
  <c r="H43" i="27"/>
  <c r="I44" i="27"/>
  <c r="H44" i="27"/>
  <c r="I45" i="27"/>
  <c r="H45" i="27"/>
  <c r="I46" i="27"/>
  <c r="H46" i="27"/>
  <c r="I47" i="27"/>
  <c r="H47" i="27"/>
  <c r="I48" i="27"/>
  <c r="H48" i="27"/>
  <c r="I49" i="27"/>
  <c r="H49" i="27"/>
  <c r="I7" i="26"/>
  <c r="H7" i="26"/>
  <c r="I8" i="26"/>
  <c r="H8" i="26"/>
  <c r="I9" i="26"/>
  <c r="H9" i="26"/>
  <c r="I10" i="26"/>
  <c r="H10" i="26"/>
  <c r="I11" i="26"/>
  <c r="H11" i="26"/>
  <c r="I12" i="26"/>
  <c r="H12" i="26"/>
  <c r="I13" i="26"/>
  <c r="H13" i="26"/>
  <c r="I14" i="26"/>
  <c r="H14" i="26"/>
  <c r="I15" i="26"/>
  <c r="H15" i="26"/>
  <c r="I16" i="26"/>
  <c r="H16" i="26"/>
  <c r="I17" i="26"/>
  <c r="H17" i="26"/>
  <c r="I18" i="26"/>
  <c r="H18" i="26"/>
  <c r="I19" i="26"/>
  <c r="H19" i="26"/>
  <c r="I20" i="26"/>
  <c r="H20" i="26"/>
  <c r="I21" i="26"/>
  <c r="H21" i="26"/>
  <c r="I26" i="26"/>
  <c r="H26" i="26"/>
  <c r="I27" i="26"/>
  <c r="H27" i="26"/>
  <c r="I28" i="26"/>
  <c r="H28" i="26"/>
  <c r="I29" i="26"/>
  <c r="H29" i="26"/>
  <c r="I33" i="26"/>
  <c r="I34" i="26"/>
  <c r="H34" i="26"/>
  <c r="I35" i="26"/>
  <c r="H35" i="26"/>
  <c r="I36" i="26"/>
  <c r="H36" i="26"/>
  <c r="I37" i="26"/>
  <c r="H37" i="26"/>
  <c r="I38" i="26"/>
  <c r="H38" i="26"/>
  <c r="I39" i="26"/>
  <c r="H39" i="26"/>
  <c r="I40" i="26"/>
  <c r="H40" i="26"/>
  <c r="I41" i="26"/>
  <c r="H41" i="26"/>
  <c r="I42" i="26"/>
  <c r="H42" i="26"/>
  <c r="I43" i="26"/>
  <c r="H43" i="26"/>
  <c r="I44" i="26"/>
  <c r="H44" i="26"/>
  <c r="I45" i="26"/>
  <c r="H45" i="26"/>
  <c r="I46" i="26"/>
  <c r="H46" i="26"/>
  <c r="I47" i="26"/>
  <c r="H47" i="26"/>
  <c r="I48" i="26"/>
  <c r="H48" i="26"/>
  <c r="I49" i="26"/>
  <c r="H49" i="26"/>
  <c r="I7" i="25"/>
  <c r="H7" i="25"/>
  <c r="I8" i="25"/>
  <c r="H8" i="25"/>
  <c r="I9" i="25"/>
  <c r="H9" i="25"/>
  <c r="I10" i="25"/>
  <c r="H10" i="25"/>
  <c r="I11" i="25"/>
  <c r="H11" i="25"/>
  <c r="I12" i="25"/>
  <c r="H12" i="25"/>
  <c r="I13" i="25"/>
  <c r="H13" i="25"/>
  <c r="I14" i="25"/>
  <c r="H14" i="25"/>
  <c r="I15" i="25"/>
  <c r="H15" i="25"/>
  <c r="I16" i="25"/>
  <c r="H16" i="25"/>
  <c r="I17" i="25"/>
  <c r="H17" i="25"/>
  <c r="I18" i="25"/>
  <c r="H18" i="25"/>
  <c r="I19" i="25"/>
  <c r="H19" i="25"/>
  <c r="I20" i="25"/>
  <c r="H20" i="25"/>
  <c r="I21" i="25"/>
  <c r="H21" i="25"/>
  <c r="I26" i="25"/>
  <c r="H26" i="25"/>
  <c r="I27" i="25"/>
  <c r="H27" i="25"/>
  <c r="I28" i="25"/>
  <c r="H28" i="25"/>
  <c r="I29" i="25"/>
  <c r="H29" i="25"/>
  <c r="I33" i="25"/>
  <c r="I34" i="25"/>
  <c r="H34" i="25"/>
  <c r="I35" i="25"/>
  <c r="H35" i="25"/>
  <c r="I36" i="25"/>
  <c r="H36" i="25"/>
  <c r="I37" i="25"/>
  <c r="H37" i="25"/>
  <c r="I38" i="25"/>
  <c r="H38" i="25"/>
  <c r="I39" i="25"/>
  <c r="H39" i="25"/>
  <c r="I40" i="25"/>
  <c r="H40" i="25"/>
  <c r="I41" i="25"/>
  <c r="H41" i="25"/>
  <c r="I42" i="25"/>
  <c r="H42" i="25"/>
  <c r="I43" i="25"/>
  <c r="H43" i="25"/>
  <c r="I44" i="25"/>
  <c r="H44" i="25"/>
  <c r="I45" i="25"/>
  <c r="H45" i="25"/>
  <c r="I46" i="25"/>
  <c r="H46" i="25"/>
  <c r="I47" i="25"/>
  <c r="H47" i="25"/>
  <c r="I48" i="25"/>
  <c r="H48" i="25"/>
  <c r="I49" i="25"/>
  <c r="H49" i="25"/>
  <c r="I7" i="24"/>
  <c r="H7" i="24"/>
  <c r="I8" i="24"/>
  <c r="H8" i="24"/>
  <c r="I9" i="24"/>
  <c r="H9" i="24"/>
  <c r="I10" i="24"/>
  <c r="H10" i="24"/>
  <c r="I11" i="24"/>
  <c r="H11" i="24"/>
  <c r="I12" i="24"/>
  <c r="H12" i="24"/>
  <c r="I13" i="24"/>
  <c r="H13" i="24"/>
  <c r="I14" i="24"/>
  <c r="H14" i="24"/>
  <c r="I15" i="24"/>
  <c r="H15" i="24"/>
  <c r="I16" i="24"/>
  <c r="H16" i="24"/>
  <c r="I17" i="24"/>
  <c r="H17" i="24"/>
  <c r="I18" i="24"/>
  <c r="H18" i="24"/>
  <c r="I19" i="24"/>
  <c r="H19" i="24"/>
  <c r="I20" i="24"/>
  <c r="H20" i="24"/>
  <c r="I21" i="24"/>
  <c r="H21" i="24"/>
  <c r="I26" i="24"/>
  <c r="H26" i="24"/>
  <c r="I27" i="24"/>
  <c r="H27" i="24"/>
  <c r="I28" i="24"/>
  <c r="H28" i="24"/>
  <c r="I29" i="24"/>
  <c r="H29" i="24"/>
  <c r="I33" i="24"/>
  <c r="I34" i="24"/>
  <c r="H34" i="24"/>
  <c r="I35" i="24"/>
  <c r="H35" i="24"/>
  <c r="I36" i="24"/>
  <c r="H36" i="24"/>
  <c r="I37" i="24"/>
  <c r="H37" i="24"/>
  <c r="I38" i="24"/>
  <c r="H38" i="24"/>
  <c r="I39" i="24"/>
  <c r="H39" i="24"/>
  <c r="I40" i="24"/>
  <c r="H40" i="24"/>
  <c r="I41" i="24"/>
  <c r="H41" i="24"/>
  <c r="I42" i="24"/>
  <c r="H42" i="24"/>
  <c r="I43" i="24"/>
  <c r="H43" i="24"/>
  <c r="I44" i="24"/>
  <c r="H44" i="24"/>
  <c r="I45" i="24"/>
  <c r="H45" i="24"/>
  <c r="I46" i="24"/>
  <c r="H46" i="24"/>
  <c r="I47" i="24"/>
  <c r="H47" i="24"/>
  <c r="I48" i="24"/>
  <c r="H48" i="24"/>
  <c r="I49" i="24"/>
  <c r="H49" i="24"/>
  <c r="F8" i="19"/>
  <c r="F9" i="19"/>
  <c r="F10" i="19"/>
  <c r="F11" i="19"/>
  <c r="F12" i="19"/>
  <c r="F13" i="19"/>
  <c r="F14" i="19"/>
  <c r="F15" i="19"/>
  <c r="F16" i="19"/>
  <c r="F17" i="19"/>
  <c r="F18" i="19"/>
  <c r="F19" i="19"/>
  <c r="F20" i="19"/>
  <c r="F21" i="19"/>
  <c r="F7" i="19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7" i="20"/>
  <c r="F8" i="23"/>
  <c r="F9" i="23"/>
  <c r="F10" i="23"/>
  <c r="F11" i="23"/>
  <c r="F12" i="23"/>
  <c r="F13" i="23"/>
  <c r="F14" i="23"/>
  <c r="F15" i="23"/>
  <c r="F16" i="23"/>
  <c r="F17" i="23"/>
  <c r="F18" i="23"/>
  <c r="F19" i="23"/>
  <c r="F20" i="23"/>
  <c r="F21" i="23"/>
  <c r="F7" i="23"/>
  <c r="F8" i="22"/>
  <c r="F9" i="22"/>
  <c r="F10" i="22"/>
  <c r="F11" i="22"/>
  <c r="F12" i="22"/>
  <c r="F13" i="22"/>
  <c r="F14" i="22"/>
  <c r="F15" i="22"/>
  <c r="F16" i="22"/>
  <c r="F17" i="22"/>
  <c r="F18" i="22"/>
  <c r="F19" i="22"/>
  <c r="F20" i="22"/>
  <c r="F21" i="22"/>
  <c r="F7" i="22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7" i="21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7" i="18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7" i="16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7" i="15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7" i="10"/>
  <c r="G35" i="10" a="1"/>
  <c r="G35" i="10" s="1"/>
  <c r="G37" i="10" a="1"/>
  <c r="G37" i="10" s="1"/>
  <c r="I37" i="10" s="1"/>
  <c r="G38" i="10" a="1"/>
  <c r="G38" i="10" s="1"/>
  <c r="I38" i="10" s="1"/>
  <c r="G42" i="10" a="1"/>
  <c r="G42" i="10" s="1"/>
  <c r="H42" i="10" s="1"/>
  <c r="G44" i="10" a="1"/>
  <c r="G44" i="10" s="1"/>
  <c r="I44" i="10" s="1"/>
  <c r="G48" i="10" a="1"/>
  <c r="G48" i="10" s="1"/>
  <c r="I48" i="10" s="1"/>
  <c r="G49" i="10" a="1"/>
  <c r="G49" i="10" s="1"/>
  <c r="I49" i="10" s="1"/>
  <c r="G28" i="10" a="1"/>
  <c r="G28" i="10" s="1"/>
  <c r="I28" i="10" s="1"/>
  <c r="G29" i="10" a="1"/>
  <c r="G29" i="10" s="1"/>
  <c r="I29" i="10" s="1"/>
  <c r="G8" i="10" a="1"/>
  <c r="G8" i="10" s="1"/>
  <c r="G10" i="10" a="1"/>
  <c r="G10" i="10" s="1"/>
  <c r="I10" i="10" s="1"/>
  <c r="G11" i="10" a="1"/>
  <c r="G11" i="10" s="1"/>
  <c r="I11" i="10" s="1"/>
  <c r="G12" i="10" a="1"/>
  <c r="G12" i="10" s="1"/>
  <c r="I12" i="10" s="1"/>
  <c r="G13" i="10" a="1"/>
  <c r="G13" i="10" s="1"/>
  <c r="I13" i="10" s="1"/>
  <c r="G15" i="10" a="1"/>
  <c r="G15" i="10" s="1"/>
  <c r="I15" i="10" s="1"/>
  <c r="G17" i="10" a="1"/>
  <c r="G17" i="10" s="1"/>
  <c r="I17" i="10" s="1"/>
  <c r="G18" i="10" a="1"/>
  <c r="G18" i="10" s="1"/>
  <c r="I18" i="10" s="1"/>
  <c r="G19" i="10" a="1"/>
  <c r="G19" i="10" s="1"/>
  <c r="I19" i="10" s="1"/>
  <c r="G20" i="10" a="1"/>
  <c r="G20" i="10" s="1"/>
  <c r="I20" i="10" s="1"/>
  <c r="G21" i="10" a="1"/>
  <c r="G21" i="10" s="1"/>
  <c r="I21" i="10" s="1"/>
  <c r="L2" i="17"/>
  <c r="L3" i="17"/>
  <c r="I32" i="10"/>
  <c r="I31" i="10"/>
  <c r="I30" i="10"/>
  <c r="I24" i="10"/>
  <c r="I23" i="10"/>
  <c r="I22" i="10"/>
  <c r="I32" i="19"/>
  <c r="I31" i="19"/>
  <c r="I30" i="19"/>
  <c r="I24" i="19"/>
  <c r="I23" i="19"/>
  <c r="I22" i="19"/>
  <c r="I32" i="20"/>
  <c r="I31" i="20"/>
  <c r="I30" i="20"/>
  <c r="I24" i="20"/>
  <c r="I23" i="20"/>
  <c r="I22" i="20"/>
  <c r="I32" i="23"/>
  <c r="I31" i="23"/>
  <c r="I30" i="23"/>
  <c r="I24" i="23"/>
  <c r="I23" i="23"/>
  <c r="I22" i="23"/>
  <c r="I32" i="22"/>
  <c r="I31" i="22"/>
  <c r="I30" i="22"/>
  <c r="I24" i="22"/>
  <c r="I23" i="22"/>
  <c r="I22" i="22"/>
  <c r="I32" i="21"/>
  <c r="I31" i="21"/>
  <c r="I30" i="21"/>
  <c r="I24" i="21"/>
  <c r="I23" i="21"/>
  <c r="I22" i="21"/>
  <c r="I32" i="18"/>
  <c r="I31" i="18"/>
  <c r="I30" i="18"/>
  <c r="I24" i="18"/>
  <c r="I23" i="18"/>
  <c r="I22" i="18"/>
  <c r="I32" i="16"/>
  <c r="I31" i="16"/>
  <c r="I30" i="16"/>
  <c r="I24" i="16"/>
  <c r="I23" i="16"/>
  <c r="I22" i="16"/>
  <c r="I32" i="15"/>
  <c r="I31" i="15"/>
  <c r="I30" i="15"/>
  <c r="I24" i="15"/>
  <c r="I23" i="15"/>
  <c r="I22" i="15"/>
  <c r="I6" i="10"/>
  <c r="A1" i="19"/>
  <c r="A1" i="20"/>
  <c r="A1" i="23"/>
  <c r="A1" i="22"/>
  <c r="A1" i="21"/>
  <c r="A1" i="18"/>
  <c r="F51" i="23"/>
  <c r="H33" i="23"/>
  <c r="G33" i="23"/>
  <c r="I33" i="23" s="1"/>
  <c r="I29" i="23"/>
  <c r="F29" i="23"/>
  <c r="I28" i="23"/>
  <c r="F28" i="23"/>
  <c r="F27" i="23"/>
  <c r="F26" i="23"/>
  <c r="F30" i="23" s="1"/>
  <c r="F86" i="23" s="1"/>
  <c r="H25" i="23"/>
  <c r="G25" i="23"/>
  <c r="I25" i="23" s="1"/>
  <c r="I21" i="23"/>
  <c r="I20" i="23"/>
  <c r="I19" i="23"/>
  <c r="I18" i="23"/>
  <c r="I17" i="23"/>
  <c r="I16" i="23"/>
  <c r="I15" i="23"/>
  <c r="I14" i="23"/>
  <c r="I13" i="23"/>
  <c r="I12" i="23"/>
  <c r="I11" i="23"/>
  <c r="I10" i="23"/>
  <c r="F22" i="23"/>
  <c r="G5" i="23"/>
  <c r="F51" i="19"/>
  <c r="H33" i="19"/>
  <c r="G33" i="19"/>
  <c r="I33" i="19" s="1"/>
  <c r="I29" i="19"/>
  <c r="F29" i="19"/>
  <c r="I28" i="19"/>
  <c r="F28" i="19"/>
  <c r="F27" i="19"/>
  <c r="F26" i="19"/>
  <c r="F30" i="19" s="1"/>
  <c r="F86" i="19" s="1"/>
  <c r="H25" i="19"/>
  <c r="G25" i="19"/>
  <c r="I25" i="19" s="1"/>
  <c r="I21" i="19"/>
  <c r="I20" i="19"/>
  <c r="I19" i="19"/>
  <c r="I18" i="19"/>
  <c r="I17" i="19"/>
  <c r="I16" i="19"/>
  <c r="I15" i="19"/>
  <c r="I14" i="19"/>
  <c r="I13" i="19"/>
  <c r="I12" i="19"/>
  <c r="I11" i="19"/>
  <c r="I10" i="19"/>
  <c r="F22" i="19"/>
  <c r="G5" i="19"/>
  <c r="F51" i="20"/>
  <c r="H33" i="20"/>
  <c r="G33" i="20"/>
  <c r="I33" i="20" s="1"/>
  <c r="I29" i="20"/>
  <c r="F29" i="20"/>
  <c r="I28" i="20"/>
  <c r="F28" i="20"/>
  <c r="F27" i="20"/>
  <c r="F26" i="20"/>
  <c r="H25" i="20"/>
  <c r="G25" i="20"/>
  <c r="I25" i="20" s="1"/>
  <c r="I21" i="20"/>
  <c r="I20" i="20"/>
  <c r="I19" i="20"/>
  <c r="I18" i="20"/>
  <c r="I17" i="20"/>
  <c r="I16" i="20"/>
  <c r="I15" i="20"/>
  <c r="I14" i="20"/>
  <c r="I13" i="20"/>
  <c r="I12" i="20"/>
  <c r="I11" i="20"/>
  <c r="I10" i="20"/>
  <c r="F22" i="20"/>
  <c r="G5" i="20"/>
  <c r="F51" i="22"/>
  <c r="H33" i="22"/>
  <c r="G33" i="22"/>
  <c r="I33" i="22" s="1"/>
  <c r="I29" i="22"/>
  <c r="F29" i="22"/>
  <c r="I28" i="22"/>
  <c r="F28" i="22"/>
  <c r="F27" i="22"/>
  <c r="F26" i="22"/>
  <c r="F30" i="22" s="1"/>
  <c r="H25" i="22"/>
  <c r="G25" i="22"/>
  <c r="I25" i="22" s="1"/>
  <c r="I21" i="22"/>
  <c r="I20" i="22"/>
  <c r="I19" i="22"/>
  <c r="I18" i="22"/>
  <c r="I17" i="22"/>
  <c r="I16" i="22"/>
  <c r="I15" i="22"/>
  <c r="I14" i="22"/>
  <c r="I13" i="22"/>
  <c r="I12" i="22"/>
  <c r="I11" i="22"/>
  <c r="I10" i="22"/>
  <c r="F22" i="22"/>
  <c r="G5" i="22"/>
  <c r="F51" i="21"/>
  <c r="H33" i="21"/>
  <c r="G33" i="21"/>
  <c r="I33" i="21" s="1"/>
  <c r="I29" i="21"/>
  <c r="F29" i="21"/>
  <c r="I28" i="21"/>
  <c r="F28" i="21"/>
  <c r="F27" i="21"/>
  <c r="F26" i="21"/>
  <c r="F30" i="21" s="1"/>
  <c r="F86" i="21" s="1"/>
  <c r="H25" i="21"/>
  <c r="G25" i="21"/>
  <c r="I25" i="21" s="1"/>
  <c r="I21" i="21"/>
  <c r="I20" i="21"/>
  <c r="I19" i="21"/>
  <c r="I18" i="21"/>
  <c r="I17" i="21"/>
  <c r="I16" i="21"/>
  <c r="I15" i="21"/>
  <c r="I14" i="21"/>
  <c r="I13" i="21"/>
  <c r="I12" i="21"/>
  <c r="I11" i="21"/>
  <c r="I10" i="21"/>
  <c r="F22" i="21"/>
  <c r="G5" i="21"/>
  <c r="F51" i="18"/>
  <c r="H33" i="18"/>
  <c r="G33" i="18"/>
  <c r="I33" i="18" s="1"/>
  <c r="I29" i="18"/>
  <c r="F29" i="18"/>
  <c r="I28" i="18"/>
  <c r="F28" i="18"/>
  <c r="F27" i="18"/>
  <c r="F26" i="18"/>
  <c r="H25" i="18"/>
  <c r="G25" i="18"/>
  <c r="I25" i="18" s="1"/>
  <c r="I21" i="18"/>
  <c r="I20" i="18"/>
  <c r="I19" i="18"/>
  <c r="I18" i="18"/>
  <c r="I17" i="18"/>
  <c r="I16" i="18"/>
  <c r="I15" i="18"/>
  <c r="I14" i="18"/>
  <c r="I13" i="18"/>
  <c r="I12" i="18"/>
  <c r="I11" i="18"/>
  <c r="I10" i="18"/>
  <c r="F22" i="18"/>
  <c r="G5" i="18"/>
  <c r="F29" i="16"/>
  <c r="F30" i="16" s="1"/>
  <c r="F28" i="16"/>
  <c r="F27" i="16"/>
  <c r="F26" i="16"/>
  <c r="F29" i="15"/>
  <c r="F28" i="15"/>
  <c r="F27" i="15"/>
  <c r="F26" i="15"/>
  <c r="F30" i="15" s="1"/>
  <c r="F29" i="10"/>
  <c r="F27" i="10"/>
  <c r="F26" i="10"/>
  <c r="F30" i="10" s="1"/>
  <c r="G49" i="16" a="1"/>
  <c r="G49" i="16" s="1"/>
  <c r="G48" i="16" a="1"/>
  <c r="G48" i="16" s="1"/>
  <c r="G47" i="16" a="1"/>
  <c r="G47" i="16" s="1"/>
  <c r="G46" i="16" a="1"/>
  <c r="G46" i="16" s="1"/>
  <c r="G45" i="16" a="1"/>
  <c r="G45" i="16" s="1"/>
  <c r="G44" i="16" a="1"/>
  <c r="G44" i="16" s="1"/>
  <c r="G43" i="16" a="1"/>
  <c r="G43" i="16" s="1"/>
  <c r="G42" i="16" a="1"/>
  <c r="G42" i="16" s="1"/>
  <c r="G41" i="16" a="1"/>
  <c r="G41" i="16" s="1"/>
  <c r="G40" i="16" a="1"/>
  <c r="G40" i="16" s="1"/>
  <c r="G39" i="16" a="1"/>
  <c r="G39" i="16" s="1"/>
  <c r="G38" i="16" a="1"/>
  <c r="G38" i="16" s="1"/>
  <c r="G37" i="16" a="1"/>
  <c r="G37" i="16" s="1"/>
  <c r="G29" i="16" a="1"/>
  <c r="G29" i="16" s="1"/>
  <c r="G28" i="16" a="1"/>
  <c r="G28" i="16" s="1"/>
  <c r="G10" i="16" a="1"/>
  <c r="G10" i="16" s="1"/>
  <c r="I10" i="16" s="1"/>
  <c r="G11" i="16" a="1"/>
  <c r="G11" i="16" s="1"/>
  <c r="I11" i="16" s="1"/>
  <c r="G12" i="16" a="1"/>
  <c r="G12" i="16" s="1"/>
  <c r="I12" i="16" s="1"/>
  <c r="G13" i="16" a="1"/>
  <c r="G13" i="16" s="1"/>
  <c r="I13" i="16" s="1"/>
  <c r="G14" i="16" a="1"/>
  <c r="G14" i="16" s="1"/>
  <c r="I14" i="16" s="1"/>
  <c r="G15" i="16" a="1"/>
  <c r="G15" i="16" s="1"/>
  <c r="I15" i="16" s="1"/>
  <c r="G16" i="16" a="1"/>
  <c r="G16" i="16" s="1"/>
  <c r="I16" i="16" s="1"/>
  <c r="G17" i="16" a="1"/>
  <c r="G17" i="16" s="1"/>
  <c r="I17" i="16" s="1"/>
  <c r="G18" i="16" a="1"/>
  <c r="G18" i="16" s="1"/>
  <c r="I18" i="16" s="1"/>
  <c r="G19" i="16" a="1"/>
  <c r="G19" i="16" s="1"/>
  <c r="I19" i="16" s="1"/>
  <c r="G20" i="16" a="1"/>
  <c r="G20" i="16" s="1"/>
  <c r="I20" i="16" s="1"/>
  <c r="G21" i="16" a="1"/>
  <c r="G21" i="16" s="1"/>
  <c r="I21" i="16" s="1"/>
  <c r="G49" i="15" a="1"/>
  <c r="G49" i="15" s="1"/>
  <c r="G48" i="15" a="1"/>
  <c r="G48" i="15" s="1"/>
  <c r="G47" i="15" a="1"/>
  <c r="G47" i="15" s="1"/>
  <c r="G46" i="15" a="1"/>
  <c r="G46" i="15" s="1"/>
  <c r="G45" i="15" a="1"/>
  <c r="G45" i="15" s="1"/>
  <c r="G44" i="15" a="1"/>
  <c r="G44" i="15" s="1"/>
  <c r="G43" i="15" a="1"/>
  <c r="G43" i="15" s="1"/>
  <c r="G42" i="15" a="1"/>
  <c r="G42" i="15" s="1"/>
  <c r="G41" i="15" a="1"/>
  <c r="G41" i="15" s="1"/>
  <c r="G40" i="15" a="1"/>
  <c r="G40" i="15" s="1"/>
  <c r="G39" i="15" a="1"/>
  <c r="G39" i="15" s="1"/>
  <c r="G38" i="15" a="1"/>
  <c r="G38" i="15" s="1"/>
  <c r="G29" i="15" a="1"/>
  <c r="G29" i="15" s="1"/>
  <c r="G10" i="15" a="1"/>
  <c r="G10" i="15" s="1"/>
  <c r="G11" i="15" a="1"/>
  <c r="G11" i="15" s="1"/>
  <c r="G13" i="15" a="1"/>
  <c r="G13" i="15" s="1"/>
  <c r="H13" i="15" s="1"/>
  <c r="G14" i="15" a="1"/>
  <c r="G14" i="15" s="1"/>
  <c r="G15" i="15" a="1"/>
  <c r="G15" i="15" s="1"/>
  <c r="G16" i="15" a="1"/>
  <c r="G16" i="15" s="1"/>
  <c r="G17" i="15" a="1"/>
  <c r="G17" i="15" s="1"/>
  <c r="G18" i="15" a="1"/>
  <c r="G18" i="15" s="1"/>
  <c r="G19" i="15" a="1"/>
  <c r="G19" i="15" s="1"/>
  <c r="G20" i="15" a="1"/>
  <c r="G20" i="15" s="1"/>
  <c r="G21" i="15" a="1"/>
  <c r="G21" i="15" s="1"/>
  <c r="I47" i="10"/>
  <c r="I46" i="10"/>
  <c r="I45" i="10"/>
  <c r="I43" i="10"/>
  <c r="I41" i="10"/>
  <c r="I40" i="10"/>
  <c r="I39" i="10"/>
  <c r="I14" i="10"/>
  <c r="I16" i="10"/>
  <c r="G13" i="11"/>
  <c r="H25" i="16"/>
  <c r="G25" i="16"/>
  <c r="I25" i="16" s="1"/>
  <c r="H25" i="15"/>
  <c r="G25" i="15"/>
  <c r="I25" i="15" s="1"/>
  <c r="H25" i="10"/>
  <c r="G25" i="10"/>
  <c r="I25" i="10" s="1"/>
  <c r="G7" i="10" a="1"/>
  <c r="G7" i="10" s="1"/>
  <c r="F51" i="16"/>
  <c r="H33" i="16"/>
  <c r="G33" i="16"/>
  <c r="I33" i="16" s="1"/>
  <c r="G5" i="16"/>
  <c r="A1" i="16"/>
  <c r="A1" i="15"/>
  <c r="F51" i="15"/>
  <c r="H33" i="15"/>
  <c r="G33" i="15"/>
  <c r="G5" i="15"/>
  <c r="A1" i="10"/>
  <c r="F51" i="10"/>
  <c r="H33" i="10"/>
  <c r="G33" i="10"/>
  <c r="G5" i="10"/>
  <c r="G37" i="15" l="1" a="1"/>
  <c r="G37" i="15" s="1"/>
  <c r="G12" i="15" a="1"/>
  <c r="G12" i="15" s="1"/>
  <c r="H12" i="15" s="1"/>
  <c r="G67" i="16" a="1"/>
  <c r="G67" i="16" s="1"/>
  <c r="G55" i="16" a="1"/>
  <c r="G55" i="16" s="1"/>
  <c r="I16" i="15"/>
  <c r="H16" i="15"/>
  <c r="H10" i="15"/>
  <c r="I10" i="15" s="1"/>
  <c r="I18" i="15"/>
  <c r="H18" i="15"/>
  <c r="H11" i="15"/>
  <c r="I11" i="15" s="1"/>
  <c r="I17" i="15"/>
  <c r="H17" i="15"/>
  <c r="I12" i="15"/>
  <c r="I15" i="15"/>
  <c r="H15" i="15"/>
  <c r="I14" i="15"/>
  <c r="H14" i="15"/>
  <c r="I20" i="15"/>
  <c r="H20" i="15"/>
  <c r="I21" i="15"/>
  <c r="H21" i="15"/>
  <c r="I19" i="15"/>
  <c r="H19" i="15"/>
  <c r="F30" i="20"/>
  <c r="F86" i="20" s="1"/>
  <c r="F86" i="22"/>
  <c r="F30" i="18"/>
  <c r="F86" i="18" s="1"/>
  <c r="G7" i="15" a="1"/>
  <c r="G7" i="15" s="1"/>
  <c r="H7" i="15" s="1"/>
  <c r="G56" i="15" a="1"/>
  <c r="G56" i="15" s="1"/>
  <c r="I42" i="10"/>
  <c r="I86" i="24"/>
  <c r="W2" i="17" s="1"/>
  <c r="I86" i="25"/>
  <c r="X2" i="17" s="1"/>
  <c r="I86" i="26"/>
  <c r="Y2" i="17" s="1"/>
  <c r="I86" i="27"/>
  <c r="Z2" i="17" s="1"/>
  <c r="I86" i="28"/>
  <c r="AA2" i="17" s="1"/>
  <c r="I86" i="29"/>
  <c r="AB2" i="17" s="1"/>
  <c r="I86" i="30"/>
  <c r="AC2" i="17" s="1"/>
  <c r="I86" i="31"/>
  <c r="AD2" i="17" s="1"/>
  <c r="I86" i="32"/>
  <c r="AE2" i="17" s="1"/>
  <c r="I86" i="33"/>
  <c r="AF2" i="17" s="1"/>
  <c r="H51" i="33"/>
  <c r="H30" i="33"/>
  <c r="H22" i="33"/>
  <c r="H51" i="32"/>
  <c r="H30" i="32"/>
  <c r="H22" i="32"/>
  <c r="H51" i="31"/>
  <c r="H30" i="31"/>
  <c r="H22" i="31"/>
  <c r="H51" i="30"/>
  <c r="H30" i="30"/>
  <c r="H22" i="30"/>
  <c r="H51" i="29"/>
  <c r="H30" i="29"/>
  <c r="H22" i="29"/>
  <c r="H51" i="28"/>
  <c r="H30" i="28"/>
  <c r="H22" i="28"/>
  <c r="H51" i="27"/>
  <c r="H30" i="27"/>
  <c r="H22" i="27"/>
  <c r="H51" i="26"/>
  <c r="H30" i="26"/>
  <c r="H22" i="26"/>
  <c r="H51" i="25"/>
  <c r="H30" i="25"/>
  <c r="H22" i="25"/>
  <c r="H51" i="24"/>
  <c r="H30" i="24"/>
  <c r="H22" i="24"/>
  <c r="I33" i="15"/>
  <c r="I33" i="10"/>
  <c r="H28" i="10"/>
  <c r="H29" i="10"/>
  <c r="H37" i="10"/>
  <c r="H38" i="10"/>
  <c r="H39" i="10"/>
  <c r="H41" i="10"/>
  <c r="H43" i="10"/>
  <c r="H44" i="10"/>
  <c r="H45" i="10"/>
  <c r="H46" i="10"/>
  <c r="H47" i="10"/>
  <c r="H48" i="10"/>
  <c r="H49" i="10"/>
  <c r="H29" i="15"/>
  <c r="I29" i="15"/>
  <c r="H37" i="15"/>
  <c r="I37" i="15"/>
  <c r="H38" i="15"/>
  <c r="I38" i="15"/>
  <c r="H39" i="15"/>
  <c r="I39" i="15"/>
  <c r="H40" i="15"/>
  <c r="I40" i="15"/>
  <c r="H41" i="15"/>
  <c r="I41" i="15"/>
  <c r="H42" i="15"/>
  <c r="I42" i="15"/>
  <c r="H43" i="15"/>
  <c r="I43" i="15"/>
  <c r="H44" i="15"/>
  <c r="I44" i="15"/>
  <c r="H45" i="15"/>
  <c r="I45" i="15"/>
  <c r="H46" i="15"/>
  <c r="I46" i="15"/>
  <c r="H47" i="15"/>
  <c r="I47" i="15"/>
  <c r="H48" i="15"/>
  <c r="I48" i="15"/>
  <c r="H49" i="15"/>
  <c r="I49" i="15"/>
  <c r="H28" i="16"/>
  <c r="I28" i="16"/>
  <c r="H29" i="16"/>
  <c r="I29" i="16"/>
  <c r="H37" i="16"/>
  <c r="I37" i="16"/>
  <c r="H38" i="16"/>
  <c r="I38" i="16"/>
  <c r="H39" i="16"/>
  <c r="I39" i="16"/>
  <c r="H40" i="16"/>
  <c r="I40" i="16"/>
  <c r="H41" i="16"/>
  <c r="I41" i="16"/>
  <c r="H42" i="16"/>
  <c r="I42" i="16"/>
  <c r="H43" i="16"/>
  <c r="I43" i="16"/>
  <c r="H44" i="16"/>
  <c r="I44" i="16"/>
  <c r="H45" i="16"/>
  <c r="I45" i="16"/>
  <c r="H46" i="16"/>
  <c r="I46" i="16"/>
  <c r="H47" i="16"/>
  <c r="I47" i="16"/>
  <c r="H48" i="16"/>
  <c r="I48" i="16"/>
  <c r="H49" i="16"/>
  <c r="I49" i="16"/>
  <c r="H37" i="18"/>
  <c r="I37" i="18"/>
  <c r="H38" i="18"/>
  <c r="I38" i="18"/>
  <c r="H39" i="18"/>
  <c r="I39" i="18"/>
  <c r="H40" i="18"/>
  <c r="I40" i="18"/>
  <c r="H41" i="18"/>
  <c r="I41" i="18"/>
  <c r="H42" i="18"/>
  <c r="I42" i="18"/>
  <c r="H43" i="18"/>
  <c r="I43" i="18"/>
  <c r="H44" i="18"/>
  <c r="I44" i="18"/>
  <c r="H45" i="18"/>
  <c r="I45" i="18"/>
  <c r="H46" i="18"/>
  <c r="I46" i="18"/>
  <c r="H47" i="18"/>
  <c r="I47" i="18"/>
  <c r="H48" i="18"/>
  <c r="I48" i="18"/>
  <c r="H49" i="18"/>
  <c r="I49" i="18"/>
  <c r="H37" i="21"/>
  <c r="I37" i="21"/>
  <c r="H38" i="21"/>
  <c r="I38" i="21"/>
  <c r="H39" i="21"/>
  <c r="I39" i="21"/>
  <c r="H40" i="21"/>
  <c r="I40" i="21"/>
  <c r="H41" i="21"/>
  <c r="I41" i="21"/>
  <c r="H42" i="21"/>
  <c r="I42" i="21"/>
  <c r="H43" i="21"/>
  <c r="I43" i="21"/>
  <c r="H44" i="21"/>
  <c r="I44" i="21"/>
  <c r="H45" i="21"/>
  <c r="I45" i="21"/>
  <c r="H46" i="21"/>
  <c r="I46" i="21"/>
  <c r="H47" i="21"/>
  <c r="I47" i="21"/>
  <c r="H48" i="21"/>
  <c r="I48" i="21"/>
  <c r="H49" i="21"/>
  <c r="I49" i="21"/>
  <c r="H37" i="22"/>
  <c r="I37" i="22"/>
  <c r="H38" i="22"/>
  <c r="I38" i="22"/>
  <c r="H39" i="22"/>
  <c r="I39" i="22"/>
  <c r="H40" i="22"/>
  <c r="I40" i="22"/>
  <c r="H41" i="22"/>
  <c r="I41" i="22"/>
  <c r="H42" i="22"/>
  <c r="I42" i="22"/>
  <c r="H43" i="22"/>
  <c r="I43" i="22"/>
  <c r="H44" i="22"/>
  <c r="I44" i="22"/>
  <c r="H45" i="22"/>
  <c r="I45" i="22"/>
  <c r="H46" i="22"/>
  <c r="I46" i="22"/>
  <c r="H47" i="22"/>
  <c r="I47" i="22"/>
  <c r="H48" i="22"/>
  <c r="I48" i="22"/>
  <c r="H49" i="22"/>
  <c r="I49" i="22"/>
  <c r="H37" i="20"/>
  <c r="I37" i="20"/>
  <c r="H38" i="20"/>
  <c r="I38" i="20"/>
  <c r="H39" i="20"/>
  <c r="I39" i="20"/>
  <c r="H40" i="20"/>
  <c r="I40" i="20"/>
  <c r="H41" i="20"/>
  <c r="I41" i="20"/>
  <c r="H42" i="20"/>
  <c r="I42" i="20"/>
  <c r="H43" i="20"/>
  <c r="I43" i="20"/>
  <c r="H44" i="20"/>
  <c r="I44" i="20"/>
  <c r="H45" i="20"/>
  <c r="I45" i="20"/>
  <c r="H46" i="20"/>
  <c r="I46" i="20"/>
  <c r="H47" i="20"/>
  <c r="I47" i="20"/>
  <c r="H48" i="20"/>
  <c r="I48" i="20"/>
  <c r="H49" i="20"/>
  <c r="I49" i="20"/>
  <c r="H37" i="19"/>
  <c r="I37" i="19"/>
  <c r="H38" i="19"/>
  <c r="I38" i="19"/>
  <c r="H39" i="19"/>
  <c r="I39" i="19"/>
  <c r="H40" i="19"/>
  <c r="I40" i="19"/>
  <c r="H41" i="19"/>
  <c r="I41" i="19"/>
  <c r="H42" i="19"/>
  <c r="I42" i="19"/>
  <c r="H43" i="19"/>
  <c r="I43" i="19"/>
  <c r="H44" i="19"/>
  <c r="I44" i="19"/>
  <c r="H45" i="19"/>
  <c r="I45" i="19"/>
  <c r="H46" i="19"/>
  <c r="I46" i="19"/>
  <c r="H47" i="19"/>
  <c r="I47" i="19"/>
  <c r="H48" i="19"/>
  <c r="I48" i="19"/>
  <c r="H49" i="19"/>
  <c r="I49" i="19"/>
  <c r="H37" i="23"/>
  <c r="I37" i="23"/>
  <c r="H38" i="23"/>
  <c r="I38" i="23"/>
  <c r="H39" i="23"/>
  <c r="I39" i="23"/>
  <c r="H40" i="23"/>
  <c r="I40" i="23"/>
  <c r="H41" i="23"/>
  <c r="I41" i="23"/>
  <c r="H42" i="23"/>
  <c r="I42" i="23"/>
  <c r="H43" i="23"/>
  <c r="I43" i="23"/>
  <c r="H44" i="23"/>
  <c r="I44" i="23"/>
  <c r="H45" i="23"/>
  <c r="I45" i="23"/>
  <c r="H46" i="23"/>
  <c r="I46" i="23"/>
  <c r="H47" i="23"/>
  <c r="I47" i="23"/>
  <c r="H48" i="23"/>
  <c r="I48" i="23"/>
  <c r="H49" i="23"/>
  <c r="I49" i="23"/>
  <c r="G8" i="11"/>
  <c r="G9" i="11"/>
  <c r="G10" i="11"/>
  <c r="G11" i="11"/>
  <c r="G12" i="11"/>
  <c r="G14" i="11"/>
  <c r="G15" i="11"/>
  <c r="G16" i="11"/>
  <c r="G17" i="11"/>
  <c r="G18" i="11"/>
  <c r="G19" i="11"/>
  <c r="I27" i="23"/>
  <c r="I9" i="23"/>
  <c r="I27" i="19"/>
  <c r="I9" i="19"/>
  <c r="I7" i="19"/>
  <c r="I27" i="20"/>
  <c r="I9" i="20"/>
  <c r="I7" i="20"/>
  <c r="I27" i="22"/>
  <c r="I9" i="22"/>
  <c r="I7" i="22"/>
  <c r="I27" i="21"/>
  <c r="I9" i="21"/>
  <c r="I7" i="21"/>
  <c r="I27" i="18"/>
  <c r="I9" i="18"/>
  <c r="I7" i="18"/>
  <c r="H7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7" i="23"/>
  <c r="H28" i="23"/>
  <c r="H29" i="23"/>
  <c r="H7" i="19"/>
  <c r="H9" i="19"/>
  <c r="H10" i="19"/>
  <c r="H11" i="19"/>
  <c r="H12" i="19"/>
  <c r="H13" i="19"/>
  <c r="H14" i="19"/>
  <c r="H15" i="19"/>
  <c r="H16" i="19"/>
  <c r="H17" i="19"/>
  <c r="H18" i="19"/>
  <c r="H19" i="19"/>
  <c r="H20" i="19"/>
  <c r="H21" i="19"/>
  <c r="H27" i="19"/>
  <c r="H28" i="19"/>
  <c r="H29" i="19"/>
  <c r="H7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7" i="20"/>
  <c r="H28" i="20"/>
  <c r="H29" i="20"/>
  <c r="H7" i="22"/>
  <c r="H9" i="22"/>
  <c r="H10" i="22"/>
  <c r="H11" i="22"/>
  <c r="H12" i="22"/>
  <c r="H13" i="22"/>
  <c r="H14" i="22"/>
  <c r="H15" i="22"/>
  <c r="H16" i="22"/>
  <c r="H17" i="22"/>
  <c r="H18" i="22"/>
  <c r="H19" i="22"/>
  <c r="H20" i="22"/>
  <c r="H21" i="22"/>
  <c r="H27" i="22"/>
  <c r="H28" i="22"/>
  <c r="H29" i="22"/>
  <c r="H7" i="21"/>
  <c r="H9" i="21"/>
  <c r="H10" i="21"/>
  <c r="H11" i="21"/>
  <c r="H12" i="21"/>
  <c r="H13" i="21"/>
  <c r="H14" i="21"/>
  <c r="H15" i="21"/>
  <c r="H16" i="21"/>
  <c r="H17" i="21"/>
  <c r="H18" i="21"/>
  <c r="H19" i="21"/>
  <c r="H20" i="21"/>
  <c r="H21" i="21"/>
  <c r="H27" i="21"/>
  <c r="H28" i="21"/>
  <c r="H29" i="21"/>
  <c r="H7" i="18"/>
  <c r="H9" i="18"/>
  <c r="H10" i="18"/>
  <c r="H11" i="18"/>
  <c r="H12" i="18"/>
  <c r="H13" i="18"/>
  <c r="H14" i="18"/>
  <c r="H15" i="18"/>
  <c r="H16" i="18"/>
  <c r="H17" i="18"/>
  <c r="H18" i="18"/>
  <c r="H19" i="18"/>
  <c r="H20" i="18"/>
  <c r="H21" i="18"/>
  <c r="H27" i="18"/>
  <c r="H28" i="18"/>
  <c r="H29" i="18"/>
  <c r="G7" i="16" a="1"/>
  <c r="G7" i="16" s="1"/>
  <c r="G36" i="16" a="1"/>
  <c r="G36" i="16" s="1"/>
  <c r="G9" i="16" a="1"/>
  <c r="G9" i="16" s="1"/>
  <c r="G27" i="16" a="1"/>
  <c r="G27" i="16" s="1"/>
  <c r="G34" i="16" a="1"/>
  <c r="G34" i="16" s="1"/>
  <c r="H15" i="16"/>
  <c r="G35" i="16" a="1"/>
  <c r="G35" i="16" s="1"/>
  <c r="H11" i="16"/>
  <c r="G8" i="16" a="1"/>
  <c r="G8" i="16" s="1"/>
  <c r="H11" i="10"/>
  <c r="H19" i="16"/>
  <c r="H19" i="10"/>
  <c r="H17" i="10"/>
  <c r="H10" i="10"/>
  <c r="H18" i="10"/>
  <c r="H13" i="10"/>
  <c r="H20" i="10"/>
  <c r="H12" i="16"/>
  <c r="H14" i="10"/>
  <c r="H13" i="16"/>
  <c r="H21" i="16"/>
  <c r="H10" i="16"/>
  <c r="H12" i="10"/>
  <c r="H21" i="10"/>
  <c r="H20" i="16"/>
  <c r="H14" i="16"/>
  <c r="H16" i="10"/>
  <c r="H17" i="16"/>
  <c r="H18" i="16"/>
  <c r="H15" i="10"/>
  <c r="H16" i="16"/>
  <c r="H35" i="10"/>
  <c r="I35" i="10" s="1"/>
  <c r="G5" i="11"/>
  <c r="I13" i="15"/>
  <c r="F22" i="16"/>
  <c r="F22" i="15"/>
  <c r="F22" i="10"/>
  <c r="G66" i="16" l="1"/>
  <c r="I55" i="16"/>
  <c r="H55" i="16"/>
  <c r="I67" i="16"/>
  <c r="H67" i="16"/>
  <c r="H84" i="16" s="1"/>
  <c r="H87" i="16" s="1"/>
  <c r="H67" i="15"/>
  <c r="I67" i="15" s="1"/>
  <c r="I56" i="15"/>
  <c r="H56" i="15"/>
  <c r="G57" i="15" a="1"/>
  <c r="G57" i="15" s="1"/>
  <c r="G9" i="15" a="1"/>
  <c r="G9" i="15" s="1"/>
  <c r="H9" i="15" s="1"/>
  <c r="G28" i="15" a="1"/>
  <c r="G28" i="15" s="1"/>
  <c r="F86" i="10"/>
  <c r="F86" i="15"/>
  <c r="G6" i="11"/>
  <c r="G7" i="11"/>
  <c r="H86" i="24"/>
  <c r="H86" i="25"/>
  <c r="H86" i="26"/>
  <c r="H86" i="27"/>
  <c r="H86" i="28"/>
  <c r="H86" i="29"/>
  <c r="H86" i="30"/>
  <c r="H86" i="31"/>
  <c r="H86" i="32"/>
  <c r="H86" i="33"/>
  <c r="G36" i="10" a="1"/>
  <c r="G36" i="10" s="1"/>
  <c r="I36" i="10" s="1"/>
  <c r="G26" i="10" a="1"/>
  <c r="G26" i="10" s="1"/>
  <c r="H26" i="10" s="1"/>
  <c r="I26" i="10" s="1"/>
  <c r="G9" i="10" a="1"/>
  <c r="G9" i="10" s="1"/>
  <c r="I9" i="10" s="1"/>
  <c r="G34" i="15" a="1"/>
  <c r="G34" i="15" s="1"/>
  <c r="H34" i="15" s="1"/>
  <c r="I34" i="15" s="1"/>
  <c r="G36" i="15" a="1"/>
  <c r="G36" i="15" s="1"/>
  <c r="H36" i="15" s="1"/>
  <c r="G26" i="15" a="1"/>
  <c r="G26" i="15" s="1"/>
  <c r="G34" i="10" a="1"/>
  <c r="G34" i="10" s="1"/>
  <c r="I34" i="10" s="1"/>
  <c r="H7" i="10"/>
  <c r="H35" i="16"/>
  <c r="I35" i="16"/>
  <c r="H34" i="16"/>
  <c r="I34" i="16"/>
  <c r="H27" i="16"/>
  <c r="I27" i="16"/>
  <c r="H36" i="16"/>
  <c r="I36" i="16"/>
  <c r="H7" i="16"/>
  <c r="I7" i="16"/>
  <c r="H36" i="18"/>
  <c r="I36" i="18"/>
  <c r="H36" i="21"/>
  <c r="I36" i="21"/>
  <c r="H36" i="22"/>
  <c r="I36" i="22"/>
  <c r="H36" i="20"/>
  <c r="I36" i="20"/>
  <c r="H36" i="19"/>
  <c r="I36" i="19"/>
  <c r="I7" i="23"/>
  <c r="H36" i="23"/>
  <c r="I36" i="23"/>
  <c r="H8" i="16"/>
  <c r="I8" i="16"/>
  <c r="H9" i="16"/>
  <c r="I9" i="16"/>
  <c r="G26" i="16" a="1"/>
  <c r="G26" i="16" s="1"/>
  <c r="G27" i="15" a="1"/>
  <c r="G27" i="15" s="1"/>
  <c r="H27" i="15" s="1"/>
  <c r="G35" i="15" a="1"/>
  <c r="G35" i="15" s="1"/>
  <c r="G8" i="15" a="1"/>
  <c r="G8" i="15" s="1"/>
  <c r="H8" i="15" s="1"/>
  <c r="I27" i="10"/>
  <c r="H8" i="10"/>
  <c r="I8" i="10" s="1"/>
  <c r="G21" i="11" l="1"/>
  <c r="H62" i="16"/>
  <c r="H66" i="16"/>
  <c r="I8" i="15"/>
  <c r="I7" i="10"/>
  <c r="I7" i="15"/>
  <c r="H26" i="15"/>
  <c r="I26" i="15" s="1"/>
  <c r="I36" i="15"/>
  <c r="H9" i="10"/>
  <c r="I9" i="15"/>
  <c r="H51" i="16"/>
  <c r="H22" i="16"/>
  <c r="I57" i="15"/>
  <c r="H57" i="15"/>
  <c r="H62" i="15" s="1"/>
  <c r="I28" i="15"/>
  <c r="H28" i="15"/>
  <c r="H68" i="15"/>
  <c r="H83" i="15" s="1"/>
  <c r="H36" i="10"/>
  <c r="H34" i="10"/>
  <c r="H27" i="10"/>
  <c r="H30" i="10" s="1"/>
  <c r="H35" i="15"/>
  <c r="H51" i="15" s="1"/>
  <c r="I27" i="15"/>
  <c r="H8" i="18"/>
  <c r="H22" i="18" s="1"/>
  <c r="I8" i="18"/>
  <c r="H26" i="18"/>
  <c r="H30" i="18" s="1"/>
  <c r="I26" i="18"/>
  <c r="H34" i="18"/>
  <c r="I34" i="18"/>
  <c r="H8" i="21"/>
  <c r="H22" i="21" s="1"/>
  <c r="I8" i="21"/>
  <c r="H26" i="21"/>
  <c r="H30" i="21" s="1"/>
  <c r="I26" i="21"/>
  <c r="H34" i="21"/>
  <c r="I34" i="21"/>
  <c r="H35" i="21"/>
  <c r="I35" i="21"/>
  <c r="H8" i="22"/>
  <c r="H22" i="22" s="1"/>
  <c r="I8" i="22"/>
  <c r="H26" i="22"/>
  <c r="H30" i="22" s="1"/>
  <c r="I26" i="22"/>
  <c r="H34" i="22"/>
  <c r="I34" i="22"/>
  <c r="H35" i="22"/>
  <c r="I35" i="22"/>
  <c r="H8" i="20"/>
  <c r="H22" i="20" s="1"/>
  <c r="I8" i="20"/>
  <c r="H26" i="20"/>
  <c r="H30" i="20" s="1"/>
  <c r="I26" i="20"/>
  <c r="H34" i="20"/>
  <c r="I34" i="20"/>
  <c r="H35" i="20"/>
  <c r="I35" i="20"/>
  <c r="H8" i="19"/>
  <c r="H22" i="19" s="1"/>
  <c r="I8" i="19"/>
  <c r="H26" i="19"/>
  <c r="H30" i="19" s="1"/>
  <c r="I26" i="19"/>
  <c r="H34" i="19"/>
  <c r="I34" i="19"/>
  <c r="H35" i="19"/>
  <c r="I35" i="19"/>
  <c r="H8" i="23"/>
  <c r="H22" i="23" s="1"/>
  <c r="I8" i="23"/>
  <c r="H26" i="23"/>
  <c r="H30" i="23" s="1"/>
  <c r="I26" i="23"/>
  <c r="H34" i="23"/>
  <c r="I34" i="23"/>
  <c r="H35" i="23"/>
  <c r="I35" i="23"/>
  <c r="H26" i="16"/>
  <c r="H30" i="16" s="1"/>
  <c r="I26" i="16"/>
  <c r="I87" i="16" s="1"/>
  <c r="H35" i="18"/>
  <c r="I35" i="18"/>
  <c r="C2" i="6"/>
  <c r="A1" i="11"/>
  <c r="E21" i="11"/>
  <c r="E71" i="11" s="1"/>
  <c r="B7" i="6"/>
  <c r="E9" i="6" s="1"/>
  <c r="A1" i="14" a="1"/>
  <c r="A1" i="14" s="1"/>
  <c r="E10" i="6" l="1"/>
  <c r="E15" i="6"/>
  <c r="I68" i="15"/>
  <c r="H22" i="15"/>
  <c r="H22" i="10"/>
  <c r="H51" i="18"/>
  <c r="H86" i="18" s="1"/>
  <c r="H51" i="10"/>
  <c r="I35" i="15"/>
  <c r="H30" i="15"/>
  <c r="I86" i="23"/>
  <c r="T2" i="17" s="1"/>
  <c r="I86" i="20"/>
  <c r="U2" i="17" s="1"/>
  <c r="I86" i="22"/>
  <c r="S2" i="17" s="1"/>
  <c r="I86" i="21"/>
  <c r="R2" i="17" s="1"/>
  <c r="I86" i="18"/>
  <c r="Q2" i="17" s="1"/>
  <c r="I5" i="10"/>
  <c r="I86" i="10" s="1"/>
  <c r="N2" i="17" s="1"/>
  <c r="H51" i="23"/>
  <c r="H86" i="23" s="1"/>
  <c r="H51" i="19"/>
  <c r="H86" i="19" s="1"/>
  <c r="I53" i="19"/>
  <c r="I86" i="19" s="1"/>
  <c r="V2" i="17" s="1"/>
  <c r="H51" i="20"/>
  <c r="H86" i="20" s="1"/>
  <c r="H51" i="22"/>
  <c r="H86" i="22" s="1"/>
  <c r="H51" i="21"/>
  <c r="B8" i="6"/>
  <c r="B10" i="6"/>
  <c r="C4" i="6"/>
  <c r="C3" i="6"/>
  <c r="E22" i="6" l="1"/>
  <c r="C24" i="6"/>
  <c r="C32" i="6" s="1"/>
  <c r="I86" i="15"/>
  <c r="O2" i="17" s="1"/>
  <c r="H86" i="15"/>
  <c r="H86" i="10"/>
  <c r="M2" i="17"/>
  <c r="AG2" i="17" s="1"/>
  <c r="H86" i="21"/>
  <c r="G71" i="11" l="1"/>
  <c r="F10" i="6" s="1"/>
  <c r="G22" i="6"/>
  <c r="G72" i="11"/>
  <c r="F15" i="6"/>
  <c r="F22" i="6" s="1"/>
  <c r="H45" i="11"/>
  <c r="H33" i="11"/>
  <c r="H21" i="11"/>
  <c r="C37" i="6" l="1"/>
  <c r="C36" i="6"/>
  <c r="C35" i="6"/>
  <c r="C38" i="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<sst xmlns="http://schemas.openxmlformats.org/spreadsheetml/2006/main" count="1249" uniqueCount="189">
  <si>
    <t>Toelichting begroting Vroege opschaling energietransitie zeeschepen 2026-2030</t>
  </si>
  <si>
    <t>Bij de tabbladen vult u in:</t>
  </si>
  <si>
    <t>Basisgegevens Begroting</t>
  </si>
  <si>
    <t>Hier vult u de groengekleurde velden in, al dan niet via het rolmenu.</t>
  </si>
  <si>
    <t>De subsidie bedraagt maximaal € 4.000.000,-</t>
  </si>
  <si>
    <t>De subsidie voor de investering in energiebesparende technieken en de aanschaf van een batterijpakket zijn voor beiden maximaal € 400.000,-.</t>
  </si>
  <si>
    <t>De subsidie voor de energiebesparende technieken en het batterijpakket vallen binnen het maximum van € 4.000.000,– .</t>
  </si>
  <si>
    <t>De subsidie bedraagt ten hoogste 40% van de subsidiabele kosten, met een maximum van € 4.000.000,– per project.</t>
  </si>
  <si>
    <t>Dit percentage wordt verhoogd met:</t>
  </si>
  <si>
    <t>- 10% voor middelgrote ondernemingen;</t>
  </si>
  <si>
    <t>- 20% voor kleine ondernemingen;</t>
  </si>
  <si>
    <t>En met</t>
  </si>
  <si>
    <t>- 10% indien het zeeschip na afronding van het project kwalificeert als emissievrij zeeschip.</t>
  </si>
  <si>
    <t>Kosten Aanvrager</t>
  </si>
  <si>
    <t xml:space="preserve">Toelichting projectkosten </t>
  </si>
  <si>
    <r>
      <t xml:space="preserve">Kosten die subsidiabel zijn bij een </t>
    </r>
    <r>
      <rPr>
        <u/>
        <sz val="9"/>
        <color rgb="FF000000"/>
        <rFont val="Verdana"/>
        <family val="2"/>
      </rPr>
      <t>nieuwbouw</t>
    </r>
    <r>
      <rPr>
        <sz val="9"/>
        <color rgb="FF000000"/>
        <rFont val="Verdana"/>
        <family val="2"/>
      </rPr>
      <t xml:space="preserve"> project betreffen de netto meerkosten van de investering. </t>
    </r>
  </si>
  <si>
    <r>
      <t xml:space="preserve">Het gaat dan om de </t>
    </r>
    <r>
      <rPr>
        <u val="double"/>
        <sz val="9"/>
        <color rgb="FF000000"/>
        <rFont val="Verdana"/>
        <family val="2"/>
      </rPr>
      <t>extra kosten</t>
    </r>
    <r>
      <rPr>
        <sz val="9"/>
        <color rgb="FF000000"/>
        <rFont val="Verdana"/>
        <family val="2"/>
      </rPr>
      <t xml:space="preserve"> ten opzichte van een zeeschip met eenzelfde levensduur, laadcapaciteit en operationele inzet als het schip waarop het project wordt uitgevoerd,</t>
    </r>
  </si>
  <si>
    <t>dat is uitgerust met een conventionele verbrandingsmotor die voldoet aan de actuele EU- en IMO-richtlijnen en gebruik maakt van de modernste energie-efficiëntie maatregelen aan boord.</t>
  </si>
  <si>
    <t>Voor deze subsidieregeling zal hierbij gerekend worden met alleen de CAPEX meerkosten van de investeringen.</t>
  </si>
  <si>
    <t>De subsidiabele kosten voor retrofit van een zeeschip bestaan uit de totale retrofitkosten, mits het zeeschip dezelfde economische levensduur behoudt die het zonder de retrofit zou hebben.</t>
  </si>
  <si>
    <t>Als projectkosten worden uitsluitend die kostenposten in aanmerking genomen die in deze model begroting zijn opgenomen.</t>
  </si>
  <si>
    <t>Subsidiabele kostenposten</t>
  </si>
  <si>
    <t>- kosten derden</t>
  </si>
  <si>
    <t xml:space="preserve">Onder kosten derden vallen de directe projectkosten, waarvoor u facturen van anderen ontvangt en in uw administratie bewaart. </t>
  </si>
  <si>
    <t>Het kan bijvoorbeeld gaan om kosten voor uitbesteding van een deel van het project of om kosten van voor het project geleverde materialen of diensten.</t>
  </si>
  <si>
    <t>Voer alleen kosten op die:</t>
  </si>
  <si>
    <t>- rechtstreeks zijn toe te rekenen aan het project;</t>
  </si>
  <si>
    <t>- worden gemaakt ná indiening van de aanvraag en vóór het einde van het project.</t>
  </si>
  <si>
    <t>De kosten worden in aanmerking genomen exclusief omzetbelasting, tenzij u de omzetbelasting niet in aftrek kunt brengen.</t>
  </si>
  <si>
    <t>Niet-subsidiabele kostenposten</t>
  </si>
  <si>
    <t>De volgende kosten zijn in ieder geval niet subsidiabel:</t>
  </si>
  <si>
    <t>- operationele meerkosten;</t>
  </si>
  <si>
    <t>- kosten die niet rechtstreeks verband houden met het behalen van een hoger niveau van milieubescherming;</t>
  </si>
  <si>
    <t>- kosten accountant om de controleverklaring op te stellen;</t>
  </si>
  <si>
    <t xml:space="preserve">- kosten voor (administratief) projectmanagement, zoals voortgang monitoring, contracten opstellen tussen partijen, de voortgangsrapportages voor RVO, </t>
  </si>
  <si>
    <t xml:space="preserve">   planning, budgettering, escaleren naar stuurgroep, projectbesturing, projectbewaking;     </t>
  </si>
  <si>
    <t>Totaal overzicht en financiering eigen bijdrage</t>
  </si>
  <si>
    <r>
      <t xml:space="preserve">Op tabblad "Totaal Overzicht" worden de totale subsidiabele projectkosten en berekende subsidie weergegeven. </t>
    </r>
    <r>
      <rPr>
        <b/>
        <sz val="9"/>
        <rFont val="Verdana"/>
        <family val="2"/>
      </rPr>
      <t>Deze kunt u  overnemen op het aanvraagformulier in het RVO portaal.</t>
    </r>
  </si>
  <si>
    <t xml:space="preserve">Sommige cellen kunnen roodgekleurd zijn. Dan dient u nog enkele gegevens te corrigeren. </t>
  </si>
  <si>
    <t>Het onderdeel Financiering eigen bijdrage van het project is van essentieel belang voor een goede beoordeling voor de haalbaarheid van uw project.</t>
  </si>
  <si>
    <t>Uw project wordt afgewezen als er onvoldoende vertrouwen is dat u het het project kan financieren.</t>
  </si>
  <si>
    <t>Op tabblad 'Totaal Overzicht' vermeldt u de financieringsbronnen met de daarbij bijbehorende</t>
  </si>
  <si>
    <t>financieringsbedragen. Voor onderbouwing van de financiering uploadt u in het RVO portaal bewijsstukken</t>
  </si>
  <si>
    <t>waarmee aangetoond wordt hoe de eigen bijdrage wordt gefinancierd. Voorbeelden hiervan zijn een (concept)</t>
  </si>
  <si>
    <t>leningsovereenkomst, agiostorting middels een getekende overeenkomst met een investeerder, garantstelling.</t>
  </si>
  <si>
    <t>Basisgegevens begroting</t>
  </si>
  <si>
    <t>Projectgegevens</t>
  </si>
  <si>
    <t>Regeling</t>
  </si>
  <si>
    <t>Vroege opschaling energietransitie zeeschepen 2026-2030</t>
  </si>
  <si>
    <t xml:space="preserve">Projecttitel </t>
  </si>
  <si>
    <t>&lt;maak een keuze&gt;</t>
  </si>
  <si>
    <t>Themakeuze</t>
  </si>
  <si>
    <t xml:space="preserve">Emissievrij zeeschip </t>
  </si>
  <si>
    <t>Energielijn</t>
  </si>
  <si>
    <t>Batterijpakket</t>
  </si>
  <si>
    <t xml:space="preserve">Energiebesparende technieken </t>
  </si>
  <si>
    <t xml:space="preserve"> </t>
  </si>
  <si>
    <t>Naam organisatie</t>
  </si>
  <si>
    <t>Vestigingsland</t>
  </si>
  <si>
    <t>Soort onderneming  (MKB/Grote onderneming)</t>
  </si>
  <si>
    <t>Subsidie-Percentage algemeen</t>
  </si>
  <si>
    <t xml:space="preserve">Opslag emissievrij zeeschip </t>
  </si>
  <si>
    <t>Subsidie-percentage Kleine (20%) en Middelgrote ondernemingen (10%)</t>
  </si>
  <si>
    <t>Aanvrager</t>
  </si>
  <si>
    <t>Vul de MKB verklaring in die te vinden is op onze website en stuur deze mee met uw aanvraag</t>
  </si>
  <si>
    <t xml:space="preserve">Mkb-verklaring | RVO.nl </t>
  </si>
  <si>
    <t>Kosten derden voor energielijn</t>
  </si>
  <si>
    <t>Omschrijving</t>
  </si>
  <si>
    <t>Leverancier</t>
  </si>
  <si>
    <t>Offertenr</t>
  </si>
  <si>
    <t>Offertedatum</t>
  </si>
  <si>
    <t>Kosten</t>
  </si>
  <si>
    <t>Subsidie %</t>
  </si>
  <si>
    <t>Subsidie</t>
  </si>
  <si>
    <t>Subtotaal:</t>
  </si>
  <si>
    <t xml:space="preserve">Batterijpakket </t>
  </si>
  <si>
    <t>Referentiekosten</t>
  </si>
  <si>
    <t>Totaal</t>
  </si>
  <si>
    <t>Gevraagde subsidie:</t>
  </si>
  <si>
    <t>TOELICHTING</t>
  </si>
  <si>
    <t>Projecttitel:</t>
  </si>
  <si>
    <t>Aanvrager:</t>
  </si>
  <si>
    <t>Kosten en subsidieberekening</t>
  </si>
  <si>
    <t xml:space="preserve">Subsidie </t>
  </si>
  <si>
    <t>Overzicht projectkosten en gevraagde subsidie</t>
  </si>
  <si>
    <t>Investeringskosten</t>
  </si>
  <si>
    <t>Totale subsidiabele projectkosten en berekende subsidie</t>
  </si>
  <si>
    <t>Totale projectkosten</t>
  </si>
  <si>
    <t>Gevraagde subsidie</t>
  </si>
  <si>
    <t>Financiering eigen bijdrage in projectkosten:</t>
  </si>
  <si>
    <t xml:space="preserve"> &lt;financieringsbron 1&gt;</t>
  </si>
  <si>
    <t>Vermeld in de tabel wie de financiering levert en om welk bedrag het gaat.</t>
  </si>
  <si>
    <t xml:space="preserve"> &lt;financieringsbron 2&gt;</t>
  </si>
  <si>
    <t>Stuur de stukken die de financiering van deze eigen bijdrage onderbouwen mee met uw aanvraag. Denk hierbij aan</t>
  </si>
  <si>
    <t xml:space="preserve"> &lt;financieringsbron 3&gt;</t>
  </si>
  <si>
    <t xml:space="preserve">een leningsovereenkomst, agiostorting middels een getekende overeenkomst met een investeerder, garantstelling. </t>
  </si>
  <si>
    <t xml:space="preserve"> &lt;financieringsbron 4&gt;</t>
  </si>
  <si>
    <t>Licht dit verder toe in het projectplan.</t>
  </si>
  <si>
    <t>Totale onderbouwing aanvullende financiering</t>
  </si>
  <si>
    <t>Nog te financieren eigen bijdrage</t>
  </si>
  <si>
    <t>Uitbetaling</t>
  </si>
  <si>
    <t>Bij subsidieverlening (30%)</t>
  </si>
  <si>
    <t>Start werkzaamheden (50%)</t>
  </si>
  <si>
    <t>Vaststelling (20%)</t>
  </si>
  <si>
    <t>Totaal toe te kennen subsidiebedrag</t>
  </si>
  <si>
    <t>[Ruimte voor toelichting]</t>
  </si>
  <si>
    <t>Kolom1</t>
  </si>
  <si>
    <t>Kolom2</t>
  </si>
  <si>
    <t>Kolom22</t>
  </si>
  <si>
    <t>Kolom3</t>
  </si>
  <si>
    <t>Kolom5</t>
  </si>
  <si>
    <t>Kolom6</t>
  </si>
  <si>
    <t>Kolom8</t>
  </si>
  <si>
    <t>Kolom9</t>
  </si>
  <si>
    <t>Kolom10</t>
  </si>
  <si>
    <t>Personeelskosten</t>
  </si>
  <si>
    <t>Functie</t>
  </si>
  <si>
    <t>Subsidiedoel</t>
  </si>
  <si>
    <t>Uurtarief</t>
  </si>
  <si>
    <t>Aantal uren</t>
  </si>
  <si>
    <t xml:space="preserve">Uren x tarief </t>
  </si>
  <si>
    <t xml:space="preserve">Brandstofkosten </t>
  </si>
  <si>
    <t>Geschatte meerkosten per eenheid (kWh, liter, kilo)</t>
  </si>
  <si>
    <t>Aantal eenheden (kWh, liter, kilo)</t>
  </si>
  <si>
    <t>Projectspecifieke overige subsidiabele kosten (kosten derden)</t>
  </si>
  <si>
    <t>Subsidiabele kosten voor voor demonstratie noodzakelijke infrastructuur</t>
  </si>
  <si>
    <t>Projectspecifieke kosten voor speciaal voor het project aan te schaffen materialen en hulpmiddelen</t>
  </si>
  <si>
    <t>Omschrijving materiaal</t>
  </si>
  <si>
    <t>Gebruikspercentage apparatuur</t>
  </si>
  <si>
    <t>onderz</t>
  </si>
  <si>
    <t>Ophoging Subsidie %</t>
  </si>
  <si>
    <t>Niet-economisch industrieel onderzoek of experimentele ontwikkeling</t>
  </si>
  <si>
    <t>Offertenummer</t>
  </si>
  <si>
    <t>Brandstofkosten</t>
  </si>
  <si>
    <t>Deelnemer 1</t>
  </si>
  <si>
    <t>Deelnemer 2</t>
  </si>
  <si>
    <t>Deelnemer 3</t>
  </si>
  <si>
    <t>Deelnemer 4</t>
  </si>
  <si>
    <t>Deelnemer 5</t>
  </si>
  <si>
    <t>Deelnemer 6</t>
  </si>
  <si>
    <t>Deelnemer 7</t>
  </si>
  <si>
    <t>Deelnemer 8</t>
  </si>
  <si>
    <t>Deelnemer 9</t>
  </si>
  <si>
    <t>Deelnemer 10</t>
  </si>
  <si>
    <t>Deelnemer 11</t>
  </si>
  <si>
    <t>Deelnemer 12</t>
  </si>
  <si>
    <t>Deelnemer 13</t>
  </si>
  <si>
    <t>Deelnemer 14</t>
  </si>
  <si>
    <t>Deelnemer 15</t>
  </si>
  <si>
    <t>Deelnemer 16</t>
  </si>
  <si>
    <t>Deelnemer 17</t>
  </si>
  <si>
    <t>Deelnemer 18</t>
  </si>
  <si>
    <t>Deelnemer 19</t>
  </si>
  <si>
    <t>Deelnemer 20</t>
  </si>
  <si>
    <t>experimentele ontwikkeling</t>
  </si>
  <si>
    <t>industrieel onderzoek</t>
  </si>
  <si>
    <t xml:space="preserve">Middelgroot </t>
  </si>
  <si>
    <t>klein</t>
  </si>
  <si>
    <t>Algemene groepsvrijstellingsverordening</t>
  </si>
  <si>
    <t>Brandstof</t>
  </si>
  <si>
    <t>max in opstartfase</t>
  </si>
  <si>
    <t xml:space="preserve">max </t>
  </si>
  <si>
    <t>Aanleg infrastructuur</t>
  </si>
  <si>
    <t>max in demonstratiefase</t>
  </si>
  <si>
    <t xml:space="preserve">Max </t>
  </si>
  <si>
    <t>Min</t>
  </si>
  <si>
    <t>per deelnemer</t>
  </si>
  <si>
    <t>min 50% nederlands</t>
  </si>
  <si>
    <t xml:space="preserve">min </t>
  </si>
  <si>
    <t>per project</t>
  </si>
  <si>
    <t>Voorschot</t>
  </si>
  <si>
    <t>verlening</t>
  </si>
  <si>
    <t>start werkz</t>
  </si>
  <si>
    <t>vaststelling</t>
  </si>
  <si>
    <t>Groepsvrijstelling</t>
  </si>
  <si>
    <t>Ja</t>
  </si>
  <si>
    <t>Nee</t>
  </si>
  <si>
    <t>Soort onderneming</t>
  </si>
  <si>
    <t>Aantal</t>
  </si>
  <si>
    <t>Kleine onderneming</t>
  </si>
  <si>
    <t>Middelgrote onderneming</t>
  </si>
  <si>
    <t>Grote onderneming</t>
  </si>
  <si>
    <t>nieuwbouw</t>
  </si>
  <si>
    <t>retrofit</t>
  </si>
  <si>
    <t xml:space="preserve">waterstof </t>
  </si>
  <si>
    <t>methanol</t>
  </si>
  <si>
    <t>maximum subsidie</t>
  </si>
  <si>
    <t xml:space="preserve">maximum energiebesparende technieken </t>
  </si>
  <si>
    <t>maximum batterijpakket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</si>
</sst>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_-;_-* #,##0\-;_-* &quot;-&quot;??_-;_-@_-"/>
    <numFmt numFmtId="165" formatCode="&quot;€&quot;\ #,##0.00_-"/>
    <numFmt numFmtId="166" formatCode="_ &quot;€&quot;\ * #,##0_ ;_ &quot;€&quot;\ * \-#,##0_ ;_ &quot;€&quot;\ * &quot;-&quot;??_ ;_ @_ "/>
    <numFmt numFmtId="167" formatCode="_-* #,##0.00_-;_-* #,##0.00\-;_-* &quot;-&quot;??_-;_-@_-"/>
    <numFmt numFmtId="168" formatCode="&quot;€&quot;\ #,##0.00"/>
    <numFmt numFmtId="169" formatCode="_-* #,##0.0000_-;_-* #,##0.0000\-;_-* &quot;-&quot;??_-;_-@_-"/>
    <numFmt numFmtId="170" formatCode="d/mm/yy;@"/>
    <numFmt numFmtId="171" formatCode="_ * #,##0_ ;_ * \-#,##0_ ;_ * &quot;-&quot;??_ ;_ @_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20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name val="Verdana"/>
      <family val="2"/>
    </font>
    <font>
      <b/>
      <sz val="22"/>
      <color rgb="FF005890"/>
      <name val="RijksoverheidSansHeadingTT"/>
      <family val="2"/>
    </font>
    <font>
      <b/>
      <sz val="9"/>
      <name val="Verdana"/>
      <family val="2"/>
    </font>
    <font>
      <b/>
      <sz val="9"/>
      <color rgb="FF005890"/>
      <name val="Verdana"/>
      <family val="2"/>
    </font>
    <font>
      <sz val="9"/>
      <color rgb="FF201D1F"/>
      <name val="Verdana"/>
      <family val="2"/>
    </font>
    <font>
      <b/>
      <sz val="11"/>
      <color rgb="FFC00000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b/>
      <u/>
      <sz val="9"/>
      <color rgb="FF000000"/>
      <name val="Verdana"/>
      <family val="2"/>
    </font>
    <font>
      <sz val="9"/>
      <color rgb="FF000000"/>
      <name val="Verdana"/>
      <family val="2"/>
    </font>
    <font>
      <u/>
      <sz val="9"/>
      <color rgb="FF000000"/>
      <name val="Verdana"/>
      <family val="2"/>
    </font>
    <font>
      <u val="double"/>
      <sz val="9"/>
      <color rgb="FF000000"/>
      <name val="Verdana"/>
      <family val="2"/>
    </font>
    <font>
      <b/>
      <u val="double"/>
      <sz val="9"/>
      <color rgb="FF000000"/>
      <name val="Verdana"/>
      <family val="2"/>
    </font>
    <font>
      <sz val="11"/>
      <color rgb="FFFFFFFF"/>
      <name val="Calibri"/>
      <family val="2"/>
      <scheme val="minor"/>
    </font>
    <font>
      <b/>
      <sz val="9"/>
      <color rgb="FFC00000"/>
      <name val="Arial"/>
      <family val="2"/>
    </font>
    <font>
      <b/>
      <sz val="9"/>
      <color rgb="FFC0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theme="0"/>
      <name val="Arial"/>
      <family val="2"/>
    </font>
    <font>
      <sz val="9"/>
      <color rgb="FFD52B1E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theme="8" tint="0.3999755851924192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4" tint="0.39997558519241921"/>
      </right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/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mediumDash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theme="4" tint="0.39997558519241921"/>
      </top>
      <bottom style="medium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0" borderId="0" applyNumberFormat="0" applyFill="0" applyBorder="0" applyAlignment="0" applyProtection="0"/>
  </cellStyleXfs>
  <cellXfs count="265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164" fontId="3" fillId="3" borderId="0" xfId="1" applyNumberFormat="1" applyFont="1" applyFill="1" applyBorder="1" applyAlignment="1" applyProtection="1">
      <alignment vertical="center"/>
    </xf>
    <xf numFmtId="165" fontId="7" fillId="3" borderId="8" xfId="1" applyNumberFormat="1" applyFont="1" applyFill="1" applyBorder="1" applyAlignment="1" applyProtection="1">
      <alignment vertical="center"/>
    </xf>
    <xf numFmtId="166" fontId="7" fillId="0" borderId="0" xfId="2" applyNumberFormat="1" applyFont="1" applyFill="1" applyBorder="1" applyAlignment="1" applyProtection="1">
      <alignment vertical="center"/>
    </xf>
    <xf numFmtId="164" fontId="7" fillId="0" borderId="0" xfId="1" applyNumberFormat="1" applyFont="1" applyFill="1" applyBorder="1" applyAlignment="1" applyProtection="1">
      <alignment vertical="center"/>
    </xf>
    <xf numFmtId="165" fontId="7" fillId="3" borderId="0" xfId="1" applyNumberFormat="1" applyFont="1" applyFill="1" applyBorder="1" applyAlignment="1" applyProtection="1">
      <alignment horizontal="center" vertical="center"/>
    </xf>
    <xf numFmtId="164" fontId="7" fillId="3" borderId="0" xfId="1" applyNumberFormat="1" applyFont="1" applyFill="1" applyBorder="1" applyAlignment="1" applyProtection="1">
      <alignment horizontal="center" vertical="center"/>
    </xf>
    <xf numFmtId="165" fontId="7" fillId="0" borderId="0" xfId="1" applyNumberFormat="1" applyFont="1" applyFill="1" applyBorder="1" applyAlignment="1" applyProtection="1">
      <alignment horizontal="center" vertical="center"/>
    </xf>
    <xf numFmtId="165" fontId="3" fillId="3" borderId="0" xfId="1" applyNumberFormat="1" applyFont="1" applyFill="1" applyBorder="1" applyAlignment="1" applyProtection="1">
      <alignment vertical="center"/>
    </xf>
    <xf numFmtId="166" fontId="7" fillId="4" borderId="14" xfId="2" applyNumberFormat="1" applyFont="1" applyFill="1" applyBorder="1" applyAlignment="1" applyProtection="1">
      <alignment vertical="center"/>
    </xf>
    <xf numFmtId="164" fontId="3" fillId="3" borderId="8" xfId="1" applyNumberFormat="1" applyFont="1" applyFill="1" applyBorder="1" applyAlignment="1" applyProtection="1">
      <alignment horizontal="right" vertical="center"/>
    </xf>
    <xf numFmtId="164" fontId="7" fillId="3" borderId="8" xfId="1" applyNumberFormat="1" applyFont="1" applyFill="1" applyBorder="1" applyAlignment="1" applyProtection="1">
      <alignment vertical="center"/>
    </xf>
    <xf numFmtId="166" fontId="3" fillId="5" borderId="15" xfId="2" applyNumberFormat="1" applyFont="1" applyFill="1" applyBorder="1" applyAlignment="1" applyProtection="1">
      <alignment vertical="center"/>
      <protection locked="0"/>
    </xf>
    <xf numFmtId="164" fontId="3" fillId="3" borderId="13" xfId="1" applyNumberFormat="1" applyFont="1" applyFill="1" applyBorder="1" applyAlignment="1" applyProtection="1">
      <alignment vertical="center"/>
    </xf>
    <xf numFmtId="3" fontId="3" fillId="3" borderId="0" xfId="1" applyNumberFormat="1" applyFont="1" applyFill="1" applyBorder="1" applyAlignment="1" applyProtection="1">
      <alignment horizontal="left" vertical="center"/>
    </xf>
    <xf numFmtId="166" fontId="3" fillId="3" borderId="0" xfId="2" applyNumberFormat="1" applyFont="1" applyFill="1" applyBorder="1" applyAlignment="1" applyProtection="1">
      <alignment vertical="center"/>
    </xf>
    <xf numFmtId="0" fontId="6" fillId="3" borderId="0" xfId="1" applyNumberFormat="1" applyFont="1" applyFill="1" applyBorder="1" applyAlignment="1" applyProtection="1">
      <alignment horizontal="right" vertical="center"/>
    </xf>
    <xf numFmtId="2" fontId="3" fillId="3" borderId="0" xfId="1" applyNumberFormat="1" applyFont="1" applyFill="1" applyBorder="1" applyAlignment="1" applyProtection="1">
      <alignment vertical="center"/>
    </xf>
    <xf numFmtId="3" fontId="3" fillId="5" borderId="15" xfId="1" applyNumberFormat="1" applyFont="1" applyFill="1" applyBorder="1" applyAlignment="1" applyProtection="1">
      <alignment horizontal="center" vertical="center"/>
      <protection locked="0"/>
    </xf>
    <xf numFmtId="0" fontId="5" fillId="5" borderId="15" xfId="0" applyFont="1" applyFill="1" applyBorder="1" applyAlignment="1" applyProtection="1">
      <alignment vertical="center"/>
      <protection locked="0"/>
    </xf>
    <xf numFmtId="164" fontId="3" fillId="5" borderId="15" xfId="1" applyNumberFormat="1" applyFont="1" applyFill="1" applyBorder="1" applyAlignment="1" applyProtection="1">
      <alignment vertical="center"/>
      <protection locked="0"/>
    </xf>
    <xf numFmtId="164" fontId="7" fillId="0" borderId="12" xfId="1" applyNumberFormat="1" applyFont="1" applyFill="1" applyBorder="1" applyAlignment="1" applyProtection="1">
      <alignment horizontal="center" vertical="top"/>
    </xf>
    <xf numFmtId="0" fontId="5" fillId="3" borderId="9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164" fontId="7" fillId="3" borderId="5" xfId="1" applyNumberFormat="1" applyFont="1" applyFill="1" applyBorder="1" applyAlignment="1" applyProtection="1">
      <alignment horizontal="center" vertical="center"/>
    </xf>
    <xf numFmtId="164" fontId="3" fillId="3" borderId="5" xfId="1" applyNumberFormat="1" applyFont="1" applyFill="1" applyBorder="1" applyAlignment="1" applyProtection="1">
      <alignment vertical="center"/>
    </xf>
    <xf numFmtId="164" fontId="7" fillId="3" borderId="19" xfId="1" applyNumberFormat="1" applyFont="1" applyFill="1" applyBorder="1" applyAlignment="1" applyProtection="1">
      <alignment vertical="center"/>
    </xf>
    <xf numFmtId="164" fontId="7" fillId="3" borderId="3" xfId="1" applyNumberFormat="1" applyFont="1" applyFill="1" applyBorder="1" applyAlignment="1" applyProtection="1">
      <alignment vertical="center"/>
    </xf>
    <xf numFmtId="164" fontId="3" fillId="5" borderId="20" xfId="1" applyNumberFormat="1" applyFont="1" applyFill="1" applyBorder="1" applyAlignment="1" applyProtection="1">
      <alignment vertical="center"/>
      <protection locked="0"/>
    </xf>
    <xf numFmtId="164" fontId="7" fillId="3" borderId="9" xfId="1" applyNumberFormat="1" applyFont="1" applyFill="1" applyBorder="1" applyAlignment="1" applyProtection="1">
      <alignment vertical="center" wrapText="1"/>
    </xf>
    <xf numFmtId="0" fontId="12" fillId="2" borderId="0" xfId="0" applyFont="1" applyFill="1"/>
    <xf numFmtId="0" fontId="6" fillId="3" borderId="22" xfId="1" applyNumberFormat="1" applyFont="1" applyFill="1" applyBorder="1" applyAlignment="1" applyProtection="1">
      <alignment horizontal="right" vertical="center"/>
    </xf>
    <xf numFmtId="164" fontId="7" fillId="0" borderId="23" xfId="1" applyNumberFormat="1" applyFont="1" applyFill="1" applyBorder="1" applyAlignment="1" applyProtection="1">
      <alignment vertical="center"/>
    </xf>
    <xf numFmtId="164" fontId="7" fillId="0" borderId="24" xfId="1" applyNumberFormat="1" applyFont="1" applyFill="1" applyBorder="1" applyAlignment="1" applyProtection="1">
      <alignment vertical="center"/>
    </xf>
    <xf numFmtId="0" fontId="13" fillId="2" borderId="0" xfId="0" applyFont="1" applyFill="1"/>
    <xf numFmtId="0" fontId="14" fillId="0" borderId="0" xfId="0" applyFont="1"/>
    <xf numFmtId="0" fontId="14" fillId="2" borderId="0" xfId="0" applyFont="1" applyFill="1"/>
    <xf numFmtId="0" fontId="13" fillId="0" borderId="0" xfId="0" applyFont="1"/>
    <xf numFmtId="9" fontId="13" fillId="2" borderId="0" xfId="0" applyNumberFormat="1" applyFont="1" applyFill="1"/>
    <xf numFmtId="9" fontId="0" fillId="0" borderId="0" xfId="0" applyNumberFormat="1"/>
    <xf numFmtId="164" fontId="3" fillId="0" borderId="0" xfId="1" applyNumberFormat="1" applyFont="1" applyFill="1" applyBorder="1" applyAlignment="1" applyProtection="1">
      <alignment vertical="center"/>
    </xf>
    <xf numFmtId="165" fontId="7" fillId="0" borderId="0" xfId="1" applyNumberFormat="1" applyFont="1" applyFill="1" applyBorder="1" applyAlignment="1" applyProtection="1">
      <alignment horizontal="center" vertical="center" wrapText="1"/>
    </xf>
    <xf numFmtId="0" fontId="6" fillId="3" borderId="25" xfId="1" applyNumberFormat="1" applyFont="1" applyFill="1" applyBorder="1" applyAlignment="1">
      <alignment horizontal="right" vertical="center"/>
    </xf>
    <xf numFmtId="0" fontId="16" fillId="0" borderId="0" xfId="0" applyFont="1"/>
    <xf numFmtId="166" fontId="0" fillId="0" borderId="0" xfId="0" applyNumberFormat="1"/>
    <xf numFmtId="0" fontId="0" fillId="2" borderId="0" xfId="0" applyFill="1" applyAlignment="1">
      <alignment horizontal="center"/>
    </xf>
    <xf numFmtId="164" fontId="17" fillId="3" borderId="9" xfId="1" applyNumberFormat="1" applyFont="1" applyFill="1" applyBorder="1" applyAlignment="1" applyProtection="1">
      <alignment vertical="center" wrapText="1"/>
    </xf>
    <xf numFmtId="0" fontId="18" fillId="3" borderId="9" xfId="0" applyFont="1" applyFill="1" applyBorder="1" applyAlignment="1">
      <alignment vertical="center" wrapText="1"/>
    </xf>
    <xf numFmtId="0" fontId="17" fillId="3" borderId="9" xfId="0" applyFont="1" applyFill="1" applyBorder="1" applyAlignment="1">
      <alignment vertical="center" wrapText="1"/>
    </xf>
    <xf numFmtId="14" fontId="3" fillId="5" borderId="15" xfId="1" applyNumberFormat="1" applyFont="1" applyFill="1" applyBorder="1" applyAlignment="1" applyProtection="1">
      <alignment horizontal="center" vertical="center"/>
      <protection locked="0"/>
    </xf>
    <xf numFmtId="14" fontId="5" fillId="5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/>
    </xf>
    <xf numFmtId="164" fontId="7" fillId="0" borderId="31" xfId="1" applyNumberFormat="1" applyFont="1" applyFill="1" applyBorder="1" applyAlignment="1" applyProtection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164" fontId="3" fillId="6" borderId="16" xfId="1" applyNumberFormat="1" applyFont="1" applyFill="1" applyBorder="1" applyAlignment="1" applyProtection="1">
      <alignment horizontal="center" vertical="center"/>
      <protection locked="0"/>
    </xf>
    <xf numFmtId="165" fontId="7" fillId="3" borderId="0" xfId="1" applyNumberFormat="1" applyFont="1" applyFill="1" applyBorder="1" applyAlignment="1" applyProtection="1">
      <alignment horizontal="center" vertical="center" wrapText="1"/>
    </xf>
    <xf numFmtId="164" fontId="7" fillId="3" borderId="25" xfId="1" applyNumberFormat="1" applyFont="1" applyFill="1" applyBorder="1" applyAlignment="1">
      <alignment horizontal="center" vertical="center"/>
    </xf>
    <xf numFmtId="165" fontId="7" fillId="3" borderId="26" xfId="1" applyNumberFormat="1" applyFont="1" applyFill="1" applyBorder="1" applyAlignment="1">
      <alignment horizontal="center" vertical="center"/>
    </xf>
    <xf numFmtId="164" fontId="3" fillId="5" borderId="15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center" vertical="center"/>
    </xf>
    <xf numFmtId="9" fontId="0" fillId="6" borderId="0" xfId="0" applyNumberFormat="1" applyFill="1"/>
    <xf numFmtId="43" fontId="0" fillId="6" borderId="0" xfId="1" applyFont="1" applyFill="1"/>
    <xf numFmtId="9" fontId="0" fillId="2" borderId="0" xfId="3" applyFont="1" applyFill="1"/>
    <xf numFmtId="9" fontId="3" fillId="2" borderId="0" xfId="3" applyFont="1" applyFill="1" applyBorder="1" applyAlignment="1">
      <alignment horizontal="center" vertical="center"/>
    </xf>
    <xf numFmtId="164" fontId="3" fillId="3" borderId="2" xfId="1" applyNumberFormat="1" applyFont="1" applyFill="1" applyBorder="1" applyAlignment="1" applyProtection="1">
      <alignment horizontal="right" vertical="center"/>
    </xf>
    <xf numFmtId="44" fontId="3" fillId="5" borderId="15" xfId="2" applyFont="1" applyFill="1" applyBorder="1" applyAlignment="1" applyProtection="1">
      <alignment vertical="center"/>
      <protection locked="0"/>
    </xf>
    <xf numFmtId="164" fontId="7" fillId="7" borderId="12" xfId="1" applyNumberFormat="1" applyFont="1" applyFill="1" applyBorder="1" applyAlignment="1" applyProtection="1">
      <alignment horizontal="left" vertical="center" wrapText="1"/>
    </xf>
    <xf numFmtId="165" fontId="7" fillId="2" borderId="34" xfId="1" applyNumberFormat="1" applyFont="1" applyFill="1" applyBorder="1" applyAlignment="1" applyProtection="1">
      <alignment horizontal="center" vertical="center" wrapText="1"/>
    </xf>
    <xf numFmtId="0" fontId="17" fillId="3" borderId="0" xfId="0" applyFont="1" applyFill="1" applyAlignment="1">
      <alignment vertical="center" wrapText="1"/>
    </xf>
    <xf numFmtId="43" fontId="0" fillId="0" borderId="0" xfId="1" applyFont="1"/>
    <xf numFmtId="9" fontId="3" fillId="2" borderId="15" xfId="3" applyFont="1" applyFill="1" applyBorder="1" applyAlignment="1" applyProtection="1">
      <alignment horizontal="center" vertical="center"/>
    </xf>
    <xf numFmtId="44" fontId="3" fillId="3" borderId="26" xfId="2" applyFont="1" applyFill="1" applyBorder="1" applyAlignment="1" applyProtection="1">
      <alignment vertical="center"/>
    </xf>
    <xf numFmtId="44" fontId="0" fillId="0" borderId="0" xfId="2" applyFont="1" applyProtection="1"/>
    <xf numFmtId="0" fontId="6" fillId="3" borderId="25" xfId="1" applyNumberFormat="1" applyFont="1" applyFill="1" applyBorder="1" applyAlignment="1" applyProtection="1">
      <alignment horizontal="right" vertical="center"/>
    </xf>
    <xf numFmtId="165" fontId="7" fillId="3" borderId="26" xfId="1" applyNumberFormat="1" applyFont="1" applyFill="1" applyBorder="1" applyAlignment="1" applyProtection="1">
      <alignment horizontal="center" vertical="center"/>
    </xf>
    <xf numFmtId="166" fontId="3" fillId="0" borderId="15" xfId="2" applyNumberFormat="1" applyFont="1" applyFill="1" applyBorder="1" applyAlignment="1" applyProtection="1">
      <alignment vertical="center"/>
    </xf>
    <xf numFmtId="166" fontId="7" fillId="4" borderId="32" xfId="2" applyNumberFormat="1" applyFont="1" applyFill="1" applyBorder="1" applyAlignment="1" applyProtection="1">
      <alignment vertical="center"/>
    </xf>
    <xf numFmtId="43" fontId="0" fillId="0" borderId="0" xfId="0" applyNumberFormat="1"/>
    <xf numFmtId="164" fontId="9" fillId="0" borderId="0" xfId="1" applyNumberFormat="1" applyFont="1" applyFill="1" applyBorder="1" applyAlignment="1" applyProtection="1">
      <alignment vertical="center"/>
    </xf>
    <xf numFmtId="165" fontId="9" fillId="0" borderId="0" xfId="1" applyNumberFormat="1" applyFont="1" applyFill="1" applyBorder="1" applyAlignment="1" applyProtection="1">
      <alignment vertical="center"/>
    </xf>
    <xf numFmtId="165" fontId="8" fillId="0" borderId="9" xfId="1" applyNumberFormat="1" applyFont="1" applyFill="1" applyBorder="1" applyAlignment="1" applyProtection="1">
      <alignment horizontal="center" vertical="center"/>
    </xf>
    <xf numFmtId="166" fontId="3" fillId="5" borderId="15" xfId="2" applyNumberFormat="1" applyFont="1" applyFill="1" applyBorder="1" applyAlignment="1" applyProtection="1">
      <alignment vertical="center"/>
    </xf>
    <xf numFmtId="166" fontId="3" fillId="5" borderId="28" xfId="2" applyNumberFormat="1" applyFont="1" applyFill="1" applyBorder="1" applyAlignment="1" applyProtection="1">
      <alignment vertical="center"/>
    </xf>
    <xf numFmtId="164" fontId="8" fillId="0" borderId="0" xfId="1" applyNumberFormat="1" applyFont="1" applyFill="1" applyBorder="1" applyAlignment="1" applyProtection="1">
      <alignment vertical="center"/>
    </xf>
    <xf numFmtId="169" fontId="3" fillId="0" borderId="0" xfId="1" applyNumberFormat="1" applyFont="1" applyFill="1" applyBorder="1" applyAlignment="1" applyProtection="1">
      <alignment vertical="center"/>
    </xf>
    <xf numFmtId="167" fontId="3" fillId="0" borderId="0" xfId="1" applyNumberFormat="1" applyFont="1" applyFill="1" applyBorder="1" applyAlignment="1" applyProtection="1">
      <alignment vertical="center"/>
    </xf>
    <xf numFmtId="164" fontId="3" fillId="6" borderId="21" xfId="1" applyNumberFormat="1" applyFont="1" applyFill="1" applyBorder="1" applyAlignment="1" applyProtection="1">
      <alignment horizontal="center"/>
      <protection locked="0"/>
    </xf>
    <xf numFmtId="164" fontId="7" fillId="3" borderId="35" xfId="1" applyNumberFormat="1" applyFont="1" applyFill="1" applyBorder="1" applyAlignment="1" applyProtection="1">
      <alignment vertical="center" wrapText="1"/>
    </xf>
    <xf numFmtId="164" fontId="7" fillId="3" borderId="0" xfId="1" applyNumberFormat="1" applyFont="1" applyFill="1" applyBorder="1" applyAlignment="1" applyProtection="1">
      <alignment vertical="center" wrapText="1"/>
    </xf>
    <xf numFmtId="0" fontId="5" fillId="3" borderId="35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70" fontId="5" fillId="3" borderId="0" xfId="0" applyNumberFormat="1" applyFont="1" applyFill="1" applyAlignment="1">
      <alignment vertical="center"/>
    </xf>
    <xf numFmtId="0" fontId="5" fillId="3" borderId="36" xfId="0" applyFont="1" applyFill="1" applyBorder="1" applyAlignment="1">
      <alignment vertical="center"/>
    </xf>
    <xf numFmtId="0" fontId="5" fillId="3" borderId="37" xfId="0" applyFont="1" applyFill="1" applyBorder="1" applyAlignment="1">
      <alignment vertical="center"/>
    </xf>
    <xf numFmtId="165" fontId="7" fillId="3" borderId="34" xfId="1" applyNumberFormat="1" applyFont="1" applyFill="1" applyBorder="1" applyAlignment="1" applyProtection="1">
      <alignment horizontal="center" vertical="center"/>
    </xf>
    <xf numFmtId="9" fontId="3" fillId="5" borderId="15" xfId="3" applyFont="1" applyFill="1" applyBorder="1" applyAlignment="1" applyProtection="1">
      <alignment vertical="center"/>
      <protection locked="0"/>
    </xf>
    <xf numFmtId="164" fontId="7" fillId="3" borderId="34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0" fontId="5" fillId="0" borderId="0" xfId="0" applyNumberFormat="1" applyFont="1" applyAlignment="1">
      <alignment vertical="center"/>
    </xf>
    <xf numFmtId="165" fontId="8" fillId="0" borderId="0" xfId="1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7" fillId="3" borderId="0" xfId="1" applyNumberFormat="1" applyFont="1" applyFill="1" applyBorder="1" applyAlignment="1" applyProtection="1">
      <alignment horizontal="center" vertical="center" wrapText="1"/>
    </xf>
    <xf numFmtId="0" fontId="0" fillId="0" borderId="0" xfId="0" applyProtection="1">
      <protection locked="0"/>
    </xf>
    <xf numFmtId="168" fontId="3" fillId="5" borderId="15" xfId="1" applyNumberFormat="1" applyFont="1" applyFill="1" applyBorder="1" applyAlignment="1" applyProtection="1">
      <alignment vertical="center"/>
      <protection locked="0"/>
    </xf>
    <xf numFmtId="0" fontId="3" fillId="5" borderId="15" xfId="2" applyNumberFormat="1" applyFont="1" applyFill="1" applyBorder="1" applyAlignment="1" applyProtection="1">
      <alignment vertical="center"/>
      <protection locked="0"/>
    </xf>
    <xf numFmtId="49" fontId="20" fillId="2" borderId="0" xfId="0" applyNumberFormat="1" applyFont="1" applyFill="1" applyAlignment="1">
      <alignment horizontal="left" vertical="center" indent="2"/>
    </xf>
    <xf numFmtId="49" fontId="20" fillId="2" borderId="0" xfId="0" applyNumberFormat="1" applyFont="1" applyFill="1"/>
    <xf numFmtId="49" fontId="22" fillId="2" borderId="0" xfId="0" applyNumberFormat="1" applyFont="1" applyFill="1" applyAlignment="1">
      <alignment horizontal="left" vertical="center" indent="2"/>
    </xf>
    <xf numFmtId="0" fontId="15" fillId="0" borderId="0" xfId="0" quotePrefix="1" applyFont="1"/>
    <xf numFmtId="0" fontId="2" fillId="2" borderId="16" xfId="0" applyFont="1" applyFill="1" applyBorder="1" applyAlignment="1">
      <alignment horizontal="center" vertical="center" wrapText="1"/>
    </xf>
    <xf numFmtId="0" fontId="24" fillId="0" borderId="0" xfId="0" applyFont="1"/>
    <xf numFmtId="0" fontId="15" fillId="0" borderId="0" xfId="0" applyFont="1"/>
    <xf numFmtId="0" fontId="11" fillId="0" borderId="0" xfId="0" applyFont="1"/>
    <xf numFmtId="9" fontId="15" fillId="0" borderId="0" xfId="0" applyNumberFormat="1" applyFont="1"/>
    <xf numFmtId="9" fontId="15" fillId="0" borderId="0" xfId="3" applyFont="1" applyFill="1"/>
    <xf numFmtId="9" fontId="3" fillId="2" borderId="15" xfId="3" applyFont="1" applyFill="1" applyBorder="1" applyAlignment="1">
      <alignment horizontal="center" vertical="center"/>
    </xf>
    <xf numFmtId="164" fontId="7" fillId="3" borderId="13" xfId="1" applyNumberFormat="1" applyFont="1" applyFill="1" applyBorder="1" applyAlignment="1" applyProtection="1">
      <alignment vertical="center"/>
    </xf>
    <xf numFmtId="0" fontId="25" fillId="0" borderId="0" xfId="0" applyFont="1"/>
    <xf numFmtId="0" fontId="2" fillId="0" borderId="38" xfId="0" applyFont="1" applyBorder="1"/>
    <xf numFmtId="0" fontId="2" fillId="0" borderId="38" xfId="0" applyFont="1" applyBorder="1" applyAlignment="1">
      <alignment horizontal="right"/>
    </xf>
    <xf numFmtId="166" fontId="2" fillId="0" borderId="38" xfId="0" applyNumberFormat="1" applyFont="1" applyBorder="1"/>
    <xf numFmtId="171" fontId="0" fillId="0" borderId="0" xfId="1" applyNumberFormat="1" applyFont="1"/>
    <xf numFmtId="0" fontId="26" fillId="0" borderId="0" xfId="0" applyFont="1" applyAlignment="1">
      <alignment horizontal="right"/>
    </xf>
    <xf numFmtId="165" fontId="7" fillId="3" borderId="39" xfId="1" applyNumberFormat="1" applyFont="1" applyFill="1" applyBorder="1" applyAlignment="1">
      <alignment horizontal="center" vertical="center" wrapText="1"/>
    </xf>
    <xf numFmtId="9" fontId="3" fillId="0" borderId="0" xfId="3" applyFont="1" applyFill="1" applyBorder="1" applyAlignment="1">
      <alignment horizontal="center" vertical="center"/>
    </xf>
    <xf numFmtId="0" fontId="6" fillId="0" borderId="40" xfId="1" applyNumberFormat="1" applyFont="1" applyFill="1" applyBorder="1" applyAlignment="1">
      <alignment horizontal="right" vertical="center"/>
    </xf>
    <xf numFmtId="165" fontId="7" fillId="0" borderId="0" xfId="1" applyNumberFormat="1" applyFont="1" applyFill="1" applyBorder="1" applyAlignment="1" applyProtection="1">
      <alignment vertical="center"/>
    </xf>
    <xf numFmtId="165" fontId="27" fillId="0" borderId="0" xfId="1" applyNumberFormat="1" applyFont="1" applyFill="1" applyBorder="1" applyAlignment="1" applyProtection="1">
      <alignment vertical="center"/>
    </xf>
    <xf numFmtId="165" fontId="28" fillId="0" borderId="0" xfId="1" applyNumberFormat="1" applyFont="1" applyFill="1" applyBorder="1" applyAlignment="1" applyProtection="1">
      <alignment vertical="center"/>
    </xf>
    <xf numFmtId="0" fontId="21" fillId="8" borderId="0" xfId="0" applyFont="1" applyFill="1" applyAlignment="1">
      <alignment horizontal="left" vertical="center" indent="2"/>
    </xf>
    <xf numFmtId="0" fontId="20" fillId="8" borderId="0" xfId="0" applyFont="1" applyFill="1" applyAlignment="1">
      <alignment horizontal="left" vertical="center" indent="2"/>
    </xf>
    <xf numFmtId="0" fontId="22" fillId="8" borderId="0" xfId="0" applyFont="1" applyFill="1" applyAlignment="1">
      <alignment horizontal="left" vertical="center" indent="2"/>
    </xf>
    <xf numFmtId="0" fontId="23" fillId="8" borderId="0" xfId="0" applyFont="1" applyFill="1" applyAlignment="1">
      <alignment horizontal="left" vertical="center" indent="2"/>
    </xf>
    <xf numFmtId="0" fontId="20" fillId="8" borderId="0" xfId="0" applyFont="1" applyFill="1" applyAlignment="1">
      <alignment horizontal="left" vertical="center" indent="3"/>
    </xf>
    <xf numFmtId="0" fontId="29" fillId="8" borderId="0" xfId="0" applyFont="1" applyFill="1" applyAlignment="1">
      <alignment horizontal="left" vertical="center" indent="2"/>
    </xf>
    <xf numFmtId="0" fontId="30" fillId="8" borderId="0" xfId="0" applyFont="1" applyFill="1" applyAlignment="1">
      <alignment horizontal="left" vertical="center" indent="2"/>
    </xf>
    <xf numFmtId="0" fontId="33" fillId="8" borderId="0" xfId="0" applyFont="1" applyFill="1" applyAlignment="1">
      <alignment horizontal="left" vertical="center" indent="2"/>
    </xf>
    <xf numFmtId="0" fontId="34" fillId="8" borderId="0" xfId="0" applyFont="1" applyFill="1"/>
    <xf numFmtId="0" fontId="11" fillId="2" borderId="7" xfId="0" applyFont="1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36" fillId="0" borderId="0" xfId="0" applyFont="1"/>
    <xf numFmtId="166" fontId="7" fillId="9" borderId="14" xfId="2" applyNumberFormat="1" applyFont="1" applyFill="1" applyBorder="1" applyAlignment="1" applyProtection="1">
      <alignment vertical="center"/>
    </xf>
    <xf numFmtId="166" fontId="7" fillId="0" borderId="0" xfId="2" applyNumberFormat="1" applyFont="1" applyFill="1" applyBorder="1" applyAlignment="1" applyProtection="1">
      <alignment horizontal="right" vertical="center"/>
    </xf>
    <xf numFmtId="166" fontId="7" fillId="7" borderId="43" xfId="2" applyNumberFormat="1" applyFont="1" applyFill="1" applyBorder="1" applyAlignment="1" applyProtection="1">
      <alignment vertical="center"/>
    </xf>
    <xf numFmtId="43" fontId="7" fillId="4" borderId="12" xfId="1" applyFont="1" applyFill="1" applyBorder="1" applyAlignment="1" applyProtection="1">
      <alignment vertical="center"/>
    </xf>
    <xf numFmtId="43" fontId="7" fillId="4" borderId="10" xfId="1" applyFont="1" applyFill="1" applyBorder="1" applyAlignment="1" applyProtection="1">
      <alignment vertical="center"/>
    </xf>
    <xf numFmtId="0" fontId="5" fillId="3" borderId="8" xfId="0" applyFont="1" applyFill="1" applyBorder="1" applyAlignment="1">
      <alignment vertical="center"/>
    </xf>
    <xf numFmtId="164" fontId="7" fillId="2" borderId="7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165" fontId="7" fillId="2" borderId="9" xfId="1" applyNumberFormat="1" applyFont="1" applyFill="1" applyBorder="1" applyAlignment="1" applyProtection="1">
      <alignment vertical="center"/>
    </xf>
    <xf numFmtId="165" fontId="7" fillId="2" borderId="9" xfId="1" applyNumberFormat="1" applyFont="1" applyFill="1" applyBorder="1" applyAlignment="1" applyProtection="1">
      <alignment horizontal="center" vertical="center"/>
    </xf>
    <xf numFmtId="165" fontId="7" fillId="2" borderId="6" xfId="1" applyNumberFormat="1" applyFont="1" applyFill="1" applyBorder="1" applyAlignment="1" applyProtection="1">
      <alignment horizontal="center" vertical="center"/>
    </xf>
    <xf numFmtId="164" fontId="7" fillId="2" borderId="5" xfId="1" applyNumberFormat="1" applyFont="1" applyFill="1" applyBorder="1" applyAlignment="1" applyProtection="1">
      <alignment vertical="center"/>
    </xf>
    <xf numFmtId="164" fontId="3" fillId="2" borderId="0" xfId="1" applyNumberFormat="1" applyFont="1" applyFill="1" applyBorder="1" applyAlignment="1" applyProtection="1">
      <alignment vertical="center"/>
    </xf>
    <xf numFmtId="165" fontId="7" fillId="2" borderId="0" xfId="1" applyNumberFormat="1" applyFont="1" applyFill="1" applyBorder="1" applyAlignment="1" applyProtection="1">
      <alignment vertical="center"/>
    </xf>
    <xf numFmtId="166" fontId="7" fillId="2" borderId="0" xfId="2" applyNumberFormat="1" applyFont="1" applyFill="1" applyBorder="1" applyAlignment="1" applyProtection="1">
      <alignment horizontal="right" vertical="center"/>
    </xf>
    <xf numFmtId="166" fontId="7" fillId="2" borderId="4" xfId="2" applyNumberFormat="1" applyFont="1" applyFill="1" applyBorder="1" applyAlignment="1" applyProtection="1">
      <alignment vertical="center"/>
    </xf>
    <xf numFmtId="164" fontId="7" fillId="2" borderId="3" xfId="1" applyNumberFormat="1" applyFont="1" applyFill="1" applyBorder="1" applyAlignment="1" applyProtection="1">
      <alignment vertical="center"/>
    </xf>
    <xf numFmtId="164" fontId="7" fillId="2" borderId="8" xfId="1" applyNumberFormat="1" applyFont="1" applyFill="1" applyBorder="1" applyAlignment="1" applyProtection="1">
      <alignment vertical="center"/>
    </xf>
    <xf numFmtId="165" fontId="7" fillId="2" borderId="8" xfId="1" applyNumberFormat="1" applyFont="1" applyFill="1" applyBorder="1" applyAlignment="1" applyProtection="1">
      <alignment vertical="center"/>
    </xf>
    <xf numFmtId="166" fontId="5" fillId="2" borderId="29" xfId="2" applyNumberFormat="1" applyFont="1" applyFill="1" applyBorder="1" applyAlignment="1" applyProtection="1">
      <alignment vertical="center"/>
    </xf>
    <xf numFmtId="166" fontId="3" fillId="2" borderId="30" xfId="2" applyNumberFormat="1" applyFont="1" applyFill="1" applyBorder="1" applyAlignment="1" applyProtection="1">
      <alignment vertical="center"/>
    </xf>
    <xf numFmtId="164" fontId="3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horizontal="right" vertical="center"/>
    </xf>
    <xf numFmtId="0" fontId="37" fillId="0" borderId="0" xfId="0" applyFont="1"/>
    <xf numFmtId="44" fontId="37" fillId="0" borderId="0" xfId="2" applyFont="1" applyProtection="1"/>
    <xf numFmtId="9" fontId="38" fillId="0" borderId="0" xfId="3" applyFont="1" applyBorder="1" applyAlignment="1" applyProtection="1"/>
    <xf numFmtId="9" fontId="38" fillId="0" borderId="0" xfId="3" applyFont="1" applyAlignment="1" applyProtection="1"/>
    <xf numFmtId="9" fontId="39" fillId="0" borderId="0" xfId="3" applyFont="1" applyFill="1" applyBorder="1" applyAlignment="1" applyProtection="1"/>
    <xf numFmtId="9" fontId="39" fillId="0" borderId="0" xfId="3" applyFont="1" applyFill="1" applyBorder="1" applyAlignment="1" applyProtection="1">
      <alignment horizontal="center" wrapText="1"/>
    </xf>
    <xf numFmtId="9" fontId="38" fillId="0" borderId="0" xfId="3" applyFont="1" applyBorder="1" applyAlignment="1" applyProtection="1">
      <alignment wrapText="1"/>
    </xf>
    <xf numFmtId="9" fontId="39" fillId="0" borderId="0" xfId="3" applyFont="1" applyFill="1" applyAlignment="1" applyProtection="1"/>
    <xf numFmtId="9" fontId="39" fillId="0" borderId="5" xfId="3" applyFont="1" applyFill="1" applyBorder="1" applyAlignment="1" applyProtection="1"/>
    <xf numFmtId="44" fontId="37" fillId="0" borderId="0" xfId="2" applyFont="1" applyBorder="1" applyProtection="1"/>
    <xf numFmtId="168" fontId="37" fillId="0" borderId="0" xfId="0" applyNumberFormat="1" applyFont="1"/>
    <xf numFmtId="9" fontId="41" fillId="0" borderId="0" xfId="3" applyFont="1" applyFill="1" applyBorder="1" applyAlignment="1" applyProtection="1"/>
    <xf numFmtId="164" fontId="3" fillId="0" borderId="7" xfId="1" applyNumberFormat="1" applyFont="1" applyFill="1" applyBorder="1" applyAlignment="1" applyProtection="1">
      <alignment vertical="center"/>
    </xf>
    <xf numFmtId="166" fontId="7" fillId="0" borderId="9" xfId="2" applyNumberFormat="1" applyFont="1" applyFill="1" applyBorder="1" applyAlignment="1" applyProtection="1">
      <alignment horizontal="right" vertical="center"/>
    </xf>
    <xf numFmtId="9" fontId="39" fillId="0" borderId="9" xfId="3" applyFont="1" applyFill="1" applyBorder="1" applyAlignment="1" applyProtection="1"/>
    <xf numFmtId="9" fontId="39" fillId="0" borderId="6" xfId="3" applyFont="1" applyFill="1" applyBorder="1" applyAlignment="1" applyProtection="1"/>
    <xf numFmtId="164" fontId="3" fillId="0" borderId="5" xfId="1" applyNumberFormat="1" applyFont="1" applyFill="1" applyBorder="1" applyAlignment="1" applyProtection="1">
      <alignment vertical="center"/>
    </xf>
    <xf numFmtId="9" fontId="39" fillId="0" borderId="4" xfId="3" applyFont="1" applyFill="1" applyBorder="1" applyAlignment="1" applyProtection="1"/>
    <xf numFmtId="166" fontId="7" fillId="0" borderId="8" xfId="2" applyNumberFormat="1" applyFont="1" applyFill="1" applyBorder="1" applyAlignment="1" applyProtection="1">
      <alignment horizontal="right" vertical="center"/>
    </xf>
    <xf numFmtId="165" fontId="42" fillId="0" borderId="0" xfId="1" applyNumberFormat="1" applyFont="1" applyFill="1" applyBorder="1" applyAlignment="1" applyProtection="1">
      <alignment vertical="center"/>
    </xf>
    <xf numFmtId="165" fontId="42" fillId="0" borderId="4" xfId="1" applyNumberFormat="1" applyFont="1" applyFill="1" applyBorder="1" applyAlignment="1" applyProtection="1">
      <alignment vertical="center"/>
    </xf>
    <xf numFmtId="165" fontId="42" fillId="0" borderId="8" xfId="1" applyNumberFormat="1" applyFont="1" applyFill="1" applyBorder="1" applyAlignment="1" applyProtection="1">
      <alignment vertical="center"/>
    </xf>
    <xf numFmtId="9" fontId="43" fillId="0" borderId="0" xfId="3" applyFont="1" applyFill="1" applyBorder="1" applyAlignment="1" applyProtection="1"/>
    <xf numFmtId="9" fontId="43" fillId="0" borderId="4" xfId="3" applyFont="1" applyFill="1" applyBorder="1" applyAlignment="1" applyProtection="1"/>
    <xf numFmtId="9" fontId="43" fillId="0" borderId="8" xfId="3" applyFont="1" applyFill="1" applyBorder="1" applyAlignment="1" applyProtection="1"/>
    <xf numFmtId="9" fontId="43" fillId="0" borderId="2" xfId="3" applyFont="1" applyFill="1" applyBorder="1" applyAlignment="1" applyProtection="1"/>
    <xf numFmtId="14" fontId="5" fillId="5" borderId="48" xfId="0" applyNumberFormat="1" applyFont="1" applyFill="1" applyBorder="1" applyAlignment="1" applyProtection="1">
      <alignment vertical="center"/>
      <protection locked="0"/>
    </xf>
    <xf numFmtId="0" fontId="6" fillId="0" borderId="0" xfId="1" applyNumberFormat="1" applyFont="1" applyFill="1" applyBorder="1" applyAlignment="1" applyProtection="1">
      <alignment horizontal="right" vertical="center"/>
    </xf>
    <xf numFmtId="166" fontId="19" fillId="2" borderId="41" xfId="2" applyNumberFormat="1" applyFont="1" applyFill="1" applyBorder="1" applyAlignment="1" applyProtection="1"/>
    <xf numFmtId="166" fontId="19" fillId="2" borderId="42" xfId="2" applyNumberFormat="1" applyFont="1" applyFill="1" applyBorder="1" applyAlignment="1" applyProtection="1"/>
    <xf numFmtId="164" fontId="3" fillId="3" borderId="12" xfId="1" applyNumberFormat="1" applyFont="1" applyFill="1" applyBorder="1" applyAlignment="1" applyProtection="1">
      <alignment horizontal="center" vertical="center"/>
    </xf>
    <xf numFmtId="164" fontId="3" fillId="7" borderId="1" xfId="1" applyNumberFormat="1" applyFont="1" applyFill="1" applyBorder="1" applyAlignment="1" applyProtection="1">
      <alignment vertical="center"/>
    </xf>
    <xf numFmtId="164" fontId="3" fillId="3" borderId="7" xfId="1" applyNumberFormat="1" applyFont="1" applyFill="1" applyBorder="1" applyAlignment="1" applyProtection="1">
      <alignment vertical="center"/>
    </xf>
    <xf numFmtId="164" fontId="3" fillId="3" borderId="12" xfId="1" applyNumberFormat="1" applyFont="1" applyFill="1" applyBorder="1" applyAlignment="1" applyProtection="1">
      <alignment vertical="center"/>
    </xf>
    <xf numFmtId="166" fontId="35" fillId="0" borderId="0" xfId="2" applyNumberFormat="1" applyFont="1" applyFill="1" applyBorder="1" applyAlignment="1" applyProtection="1">
      <alignment horizontal="right"/>
    </xf>
    <xf numFmtId="164" fontId="3" fillId="6" borderId="46" xfId="1" applyNumberFormat="1" applyFont="1" applyFill="1" applyBorder="1" applyAlignment="1" applyProtection="1">
      <alignment horizontal="center" vertical="center"/>
      <protection locked="0"/>
    </xf>
    <xf numFmtId="164" fontId="7" fillId="2" borderId="16" xfId="1" applyNumberFormat="1" applyFont="1" applyFill="1" applyBorder="1" applyAlignment="1" applyProtection="1">
      <alignment horizontal="center" vertical="center" wrapText="1"/>
    </xf>
    <xf numFmtId="164" fontId="35" fillId="2" borderId="0" xfId="1" applyNumberFormat="1" applyFont="1" applyFill="1" applyBorder="1" applyAlignment="1" applyProtection="1">
      <alignment vertical="center"/>
    </xf>
    <xf numFmtId="0" fontId="12" fillId="2" borderId="0" xfId="0" applyFont="1" applyFill="1" applyAlignment="1">
      <alignment horizontal="center"/>
    </xf>
    <xf numFmtId="0" fontId="11" fillId="2" borderId="44" xfId="0" applyFont="1" applyFill="1" applyBorder="1" applyAlignment="1">
      <alignment horizontal="center" wrapText="1"/>
    </xf>
    <xf numFmtId="0" fontId="11" fillId="2" borderId="45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9" fontId="0" fillId="2" borderId="12" xfId="3" applyFont="1" applyFill="1" applyBorder="1" applyAlignment="1" applyProtection="1">
      <alignment horizontal="center" vertical="center"/>
    </xf>
    <xf numFmtId="9" fontId="15" fillId="2" borderId="12" xfId="3" applyFont="1" applyFill="1" applyBorder="1" applyAlignment="1" applyProtection="1">
      <alignment horizontal="center" vertical="center"/>
    </xf>
    <xf numFmtId="9" fontId="15" fillId="2" borderId="16" xfId="3" applyFont="1" applyFill="1" applyBorder="1" applyAlignment="1" applyProtection="1">
      <alignment horizontal="center" vertical="center"/>
    </xf>
    <xf numFmtId="164" fontId="3" fillId="2" borderId="0" xfId="1" applyNumberFormat="1" applyFont="1" applyFill="1" applyBorder="1" applyAlignment="1" applyProtection="1">
      <alignment horizontal="center" vertical="center"/>
    </xf>
    <xf numFmtId="0" fontId="0" fillId="2" borderId="34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47" xfId="0" applyFill="1" applyBorder="1" applyProtection="1">
      <protection locked="0"/>
    </xf>
    <xf numFmtId="0" fontId="38" fillId="0" borderId="0" xfId="0" applyFont="1"/>
    <xf numFmtId="164" fontId="40" fillId="0" borderId="0" xfId="0" applyNumberFormat="1" applyFont="1"/>
    <xf numFmtId="164" fontId="9" fillId="0" borderId="0" xfId="1" applyNumberFormat="1" applyFont="1" applyFill="1" applyBorder="1" applyAlignment="1" applyProtection="1">
      <alignment horizontal="left" vertical="center"/>
    </xf>
    <xf numFmtId="164" fontId="8" fillId="3" borderId="7" xfId="1" applyNumberFormat="1" applyFont="1" applyFill="1" applyBorder="1" applyAlignment="1" applyProtection="1">
      <alignment horizontal="left" vertical="center"/>
      <protection locked="0"/>
    </xf>
    <xf numFmtId="164" fontId="3" fillId="3" borderId="9" xfId="1" applyNumberFormat="1" applyFont="1" applyFill="1" applyBorder="1" applyAlignment="1" applyProtection="1">
      <alignment horizontal="left" vertical="center"/>
      <protection locked="0"/>
    </xf>
    <xf numFmtId="164" fontId="3" fillId="3" borderId="6" xfId="1" applyNumberFormat="1" applyFont="1" applyFill="1" applyBorder="1" applyAlignment="1" applyProtection="1">
      <alignment horizontal="left" vertical="center"/>
      <protection locked="0"/>
    </xf>
    <xf numFmtId="164" fontId="3" fillId="3" borderId="5" xfId="1" applyNumberFormat="1" applyFont="1" applyFill="1" applyBorder="1" applyAlignment="1" applyProtection="1">
      <alignment horizontal="left" vertical="center"/>
      <protection locked="0"/>
    </xf>
    <xf numFmtId="164" fontId="3" fillId="3" borderId="0" xfId="1" applyNumberFormat="1" applyFont="1" applyFill="1" applyBorder="1" applyAlignment="1" applyProtection="1">
      <alignment horizontal="left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/>
      <protection locked="0"/>
    </xf>
    <xf numFmtId="164" fontId="9" fillId="3" borderId="5" xfId="1" applyNumberFormat="1" applyFont="1" applyFill="1" applyBorder="1" applyAlignment="1" applyProtection="1">
      <alignment horizontal="left" vertical="center"/>
      <protection locked="0"/>
    </xf>
    <xf numFmtId="164" fontId="9" fillId="3" borderId="0" xfId="1" applyNumberFormat="1" applyFont="1" applyFill="1" applyBorder="1" applyAlignment="1" applyProtection="1">
      <alignment horizontal="left" vertical="center"/>
      <protection locked="0"/>
    </xf>
    <xf numFmtId="164" fontId="9" fillId="3" borderId="4" xfId="1" applyNumberFormat="1" applyFont="1" applyFill="1" applyBorder="1" applyAlignment="1" applyProtection="1">
      <alignment horizontal="left" vertical="center"/>
      <protection locked="0"/>
    </xf>
    <xf numFmtId="164" fontId="9" fillId="3" borderId="3" xfId="1" applyNumberFormat="1" applyFont="1" applyFill="1" applyBorder="1" applyAlignment="1" applyProtection="1">
      <alignment horizontal="left" vertical="center"/>
      <protection locked="0"/>
    </xf>
    <xf numFmtId="164" fontId="9" fillId="3" borderId="8" xfId="1" applyNumberFormat="1" applyFont="1" applyFill="1" applyBorder="1" applyAlignment="1" applyProtection="1">
      <alignment horizontal="left" vertical="center"/>
      <protection locked="0"/>
    </xf>
    <xf numFmtId="164" fontId="9" fillId="3" borderId="2" xfId="1" applyNumberFormat="1" applyFont="1" applyFill="1" applyBorder="1" applyAlignment="1" applyProtection="1">
      <alignment horizontal="left" vertical="center"/>
      <protection locked="0"/>
    </xf>
    <xf numFmtId="0" fontId="19" fillId="0" borderId="0" xfId="0" applyFont="1"/>
    <xf numFmtId="0" fontId="19" fillId="2" borderId="0" xfId="0" applyFont="1" applyFill="1"/>
    <xf numFmtId="0" fontId="44" fillId="2" borderId="0" xfId="4" applyFill="1"/>
    <xf numFmtId="164" fontId="3" fillId="3" borderId="49" xfId="1" applyNumberFormat="1" applyFont="1" applyFill="1" applyBorder="1" applyAlignment="1" applyProtection="1">
      <alignment vertical="center"/>
    </xf>
    <xf numFmtId="165" fontId="7" fillId="3" borderId="50" xfId="1" applyNumberFormat="1" applyFont="1" applyFill="1" applyBorder="1" applyAlignment="1">
      <alignment horizontal="center" vertical="center"/>
    </xf>
    <xf numFmtId="166" fontId="3" fillId="3" borderId="51" xfId="2" applyNumberFormat="1" applyFont="1" applyFill="1" applyBorder="1" applyAlignment="1" applyProtection="1">
      <alignment vertical="center"/>
    </xf>
    <xf numFmtId="166" fontId="7" fillId="4" borderId="52" xfId="2" applyNumberFormat="1" applyFont="1" applyFill="1" applyBorder="1" applyAlignment="1" applyProtection="1">
      <alignment vertical="center"/>
    </xf>
    <xf numFmtId="166" fontId="3" fillId="5" borderId="53" xfId="2" applyNumberFormat="1" applyFont="1" applyFill="1" applyBorder="1" applyAlignment="1" applyProtection="1">
      <alignment vertical="center"/>
      <protection locked="0"/>
    </xf>
    <xf numFmtId="9" fontId="3" fillId="2" borderId="53" xfId="3" applyFont="1" applyFill="1" applyBorder="1" applyAlignment="1">
      <alignment horizontal="center" vertical="center"/>
    </xf>
    <xf numFmtId="164" fontId="7" fillId="3" borderId="54" xfId="1" applyNumberFormat="1" applyFont="1" applyFill="1" applyBorder="1" applyAlignment="1" applyProtection="1">
      <alignment horizontal="center" vertical="center"/>
    </xf>
    <xf numFmtId="165" fontId="7" fillId="3" borderId="55" xfId="1" applyNumberFormat="1" applyFont="1" applyFill="1" applyBorder="1" applyAlignment="1">
      <alignment horizontal="center" vertical="center"/>
    </xf>
    <xf numFmtId="164" fontId="7" fillId="3" borderId="49" xfId="1" applyNumberFormat="1" applyFont="1" applyFill="1" applyBorder="1" applyAlignment="1" applyProtection="1">
      <alignment vertical="center"/>
    </xf>
    <xf numFmtId="166" fontId="7" fillId="9" borderId="52" xfId="2" applyNumberFormat="1" applyFont="1" applyFill="1" applyBorder="1" applyAlignment="1" applyProtection="1">
      <alignment vertical="center"/>
    </xf>
    <xf numFmtId="166" fontId="2" fillId="0" borderId="56" xfId="0" applyNumberFormat="1" applyFont="1" applyBorder="1"/>
    <xf numFmtId="0" fontId="2" fillId="0" borderId="57" xfId="0" applyFont="1" applyBorder="1"/>
    <xf numFmtId="166" fontId="3" fillId="3" borderId="58" xfId="2" applyNumberFormat="1" applyFont="1" applyFill="1" applyBorder="1" applyAlignment="1" applyProtection="1">
      <alignment vertical="center"/>
    </xf>
    <xf numFmtId="164" fontId="3" fillId="3" borderId="59" xfId="1" applyNumberFormat="1" applyFont="1" applyFill="1" applyBorder="1" applyAlignment="1" applyProtection="1">
      <alignment vertical="center"/>
    </xf>
    <xf numFmtId="0" fontId="6" fillId="3" borderId="60" xfId="1" applyNumberFormat="1" applyFont="1" applyFill="1" applyBorder="1" applyAlignment="1" applyProtection="1">
      <alignment horizontal="right" vertical="center"/>
    </xf>
    <xf numFmtId="0" fontId="6" fillId="0" borderId="59" xfId="1" applyNumberFormat="1" applyFont="1" applyFill="1" applyBorder="1" applyAlignment="1">
      <alignment horizontal="right" vertical="center"/>
    </xf>
    <xf numFmtId="0" fontId="5" fillId="5" borderId="61" xfId="0" applyFont="1" applyFill="1" applyBorder="1" applyAlignment="1" applyProtection="1">
      <alignment vertical="center"/>
      <protection locked="0"/>
    </xf>
    <xf numFmtId="0" fontId="0" fillId="0" borderId="22" xfId="0" applyBorder="1"/>
    <xf numFmtId="164" fontId="3" fillId="0" borderId="3" xfId="1" applyNumberFormat="1" applyFont="1" applyFill="1" applyBorder="1" applyAlignment="1" applyProtection="1">
      <alignment vertical="center"/>
    </xf>
    <xf numFmtId="164" fontId="3" fillId="5" borderId="20" xfId="1" applyNumberFormat="1" applyFont="1" applyFill="1" applyBorder="1" applyAlignment="1" applyProtection="1">
      <alignment vertical="center"/>
    </xf>
    <xf numFmtId="164" fontId="3" fillId="5" borderId="17" xfId="1" applyNumberFormat="1" applyFont="1" applyFill="1" applyBorder="1" applyAlignment="1" applyProtection="1">
      <alignment vertical="center"/>
    </xf>
    <xf numFmtId="164" fontId="3" fillId="5" borderId="18" xfId="1" applyNumberFormat="1" applyFont="1" applyFill="1" applyBorder="1" applyAlignment="1" applyProtection="1">
      <alignment vertical="center"/>
    </xf>
    <xf numFmtId="164" fontId="7" fillId="3" borderId="7" xfId="1" applyNumberFormat="1" applyFont="1" applyFill="1" applyBorder="1" applyAlignment="1" applyProtection="1">
      <alignment horizontal="center" vertical="center" wrapText="1"/>
    </xf>
    <xf numFmtId="164" fontId="7" fillId="3" borderId="9" xfId="1" applyNumberFormat="1" applyFont="1" applyFill="1" applyBorder="1" applyAlignment="1" applyProtection="1">
      <alignment horizontal="center" vertical="center" wrapText="1"/>
    </xf>
    <xf numFmtId="49" fontId="7" fillId="3" borderId="27" xfId="1" applyNumberFormat="1" applyFont="1" applyFill="1" applyBorder="1" applyAlignment="1" applyProtection="1">
      <alignment horizontal="center" vertical="center"/>
    </xf>
    <xf numFmtId="49" fontId="7" fillId="3" borderId="33" xfId="1" applyNumberFormat="1" applyFont="1" applyFill="1" applyBorder="1" applyAlignment="1" applyProtection="1">
      <alignment horizontal="center" vertical="center"/>
    </xf>
  </cellXfs>
  <cellStyles count="5">
    <cellStyle name="Hyperlink" xfId="4" builtinId="8"/>
    <cellStyle name="Komma" xfId="1" builtinId="3"/>
    <cellStyle name="Procent" xfId="3" builtinId="5"/>
    <cellStyle name="Standaard" xfId="0" builtinId="0"/>
    <cellStyle name="Valuta" xfId="2" builtinId="4"/>
  </cellStyles>
  <dxfs count="350"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condense val="0"/>
        <extend val="0"/>
        <color indexed="8"/>
      </font>
    </dxf>
    <dxf>
      <font>
        <b/>
        <i val="0"/>
        <color theme="0"/>
      </font>
      <fill>
        <patternFill>
          <bgColor rgb="FFFF0000"/>
        </patternFill>
      </fill>
    </dxf>
    <dxf>
      <font>
        <b/>
        <i/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indexed="13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0" tint="-0.24994659260841701"/>
      </font>
      <fill>
        <patternFill>
          <bgColor theme="0"/>
        </patternFill>
      </fill>
    </dxf>
    <dxf>
      <font>
        <color theme="0" tint="-0.24994659260841701"/>
      </font>
      <fill>
        <patternFill>
          <bgColor theme="0"/>
        </patternFill>
      </fill>
    </dxf>
    <dxf>
      <font>
        <color theme="0" tint="-0.24994659260841701"/>
      </font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rgb="FF000000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9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3" formatCode="#,##0"/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6" formatCode="_ &quot;€&quot;\ * #,##0_ ;_ &quot;€&quot;\ * \-#,##0_ ;_ &quot;€&quot;\ * &quot;-&quot;??_ ;_ @_ 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family val="2"/>
        <scheme val="none"/>
      </font>
      <numFmt numFmtId="164" formatCode="_-* #,##0_-;_-* #,##0\-;_-* &quot;-&quot;??_-;_-@_-"/>
      <fill>
        <patternFill patternType="solid">
          <fgColor indexed="64"/>
          <bgColor indexed="43"/>
        </patternFill>
      </fill>
      <alignment horizontal="general" vertical="center" textRotation="0" wrapText="0" indent="0" justifyLastLine="0" shrinkToFit="0" readingOrder="0"/>
      <border diagonalUp="0" diagonalDown="0">
        <left/>
        <right style="dotted">
          <color indexed="64"/>
        </right>
        <top style="dotted">
          <color indexed="64"/>
        </top>
        <bottom style="dotted">
          <color indexed="64"/>
        </bottom>
        <vertical/>
        <horizontal/>
      </border>
      <protection locked="0" hidden="0"/>
    </dxf>
    <dxf>
      <border outline="0">
        <left style="medium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indexed="9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52B1E"/>
      <color rgb="FF00589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390525</xdr:colOff>
      <xdr:row>0</xdr:row>
      <xdr:rowOff>0</xdr:rowOff>
    </xdr:from>
    <xdr:to>
      <xdr:col>15</xdr:col>
      <xdr:colOff>1270</xdr:colOff>
      <xdr:row>1</xdr:row>
      <xdr:rowOff>742950</xdr:rowOff>
    </xdr:to>
    <xdr:pic>
      <xdr:nvPicPr>
        <xdr:cNvPr id="3" name="Afbeelding 2" descr="Logo rijksdienst voor ondernemend nederland">
          <a:extLst>
            <a:ext uri="{FF2B5EF4-FFF2-40B4-BE49-F238E27FC236}">
              <a16:creationId xmlns:a16="http://schemas.microsoft.com/office/drawing/2014/main" id="{544C92E6-9DBB-090F-BE5F-42EF27D100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0"/>
          <a:ext cx="387794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nedrive.ez.cloud-wp.nl/agnl/data%20-%20R-schijf%20op%20Fil07/IN/Taakveld%20projecten/Programmas/R&amp;D%20Mobiliteitssectoren/Voorbeeld%20formats/Format%20Begroting%20R&amp;D%20Mobiliteitssector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Toelichting"/>
      <sheetName val="Toelichting kostenposten"/>
      <sheetName val="Penvoerder-aanvrager 1"/>
      <sheetName val="Aanvrager 2"/>
      <sheetName val="Aanvrager 3"/>
      <sheetName val="Aanvrager 4"/>
      <sheetName val="Aanvrager 5"/>
      <sheetName val="Aanvrager 6"/>
      <sheetName val="Aanvrager 7"/>
      <sheetName val="Totaalbegroting"/>
      <sheetName val="Specificatie apparatu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26CAB08-B149-462F-848B-EB82B6A3F65D}" name="EigenPersoneel7" displayName="EigenPersoneel7" ref="A4:H22" totalsRowShown="0" headerRowDxfId="349" tableBorderDxfId="348">
  <autoFilter ref="A4:H22" xr:uid="{126CAB08-B149-462F-848B-EB82B6A3F65D}"/>
  <tableColumns count="8">
    <tableColumn id="1" xr3:uid="{03AD4134-3A0A-4FB2-BBAE-95E8C2E2D99C}" name="Kolom1" dataDxfId="347"/>
    <tableColumn id="2" xr3:uid="{80011A02-5EBC-4C27-89C9-858BFE89F945}" name="Kolom2" dataDxfId="346"/>
    <tableColumn id="10" xr3:uid="{BC6D5FD3-FAE7-4DF3-AFA1-BB473565E980}" name="Kolom22" dataDxfId="345"/>
    <tableColumn id="3" xr3:uid="{EECF81B3-E45C-494E-8DD7-D0E3D408FC8F}" name="Kolom3" dataDxfId="344"/>
    <tableColumn id="5" xr3:uid="{8D87DD3F-33B7-425A-B35A-F2F9F867C212}" name="Kolom5" dataDxfId="343"/>
    <tableColumn id="6" xr3:uid="{BEC8BE91-9A30-40BF-9611-75DBAF93CA6F}" name="Kolom6" dataDxfId="342"/>
    <tableColumn id="8" xr3:uid="{6C2C0663-6E82-4824-8B03-DA84B78998E9}" name="Kolom8" dataDxfId="341"/>
    <tableColumn id="9" xr3:uid="{99E66888-93A1-4590-A220-994061D16767}" name="Kolom9" dataDxfId="34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545203D-931D-4BC9-A7F0-101FB4598299}" name="EigenPersoneel78" displayName="EigenPersoneel78" ref="A4:H22" totalsRowShown="0" headerRowDxfId="339" tableBorderDxfId="338">
  <autoFilter ref="A4:H22" xr:uid="{C545203D-931D-4BC9-A7F0-101FB4598299}"/>
  <tableColumns count="8">
    <tableColumn id="1" xr3:uid="{385C49B5-6B62-4ED8-B656-564739C1EC49}" name="Kolom1" dataDxfId="337"/>
    <tableColumn id="2" xr3:uid="{745EEAF9-1EC5-415A-AC07-A099F5B9B4D6}" name="Kolom2" dataDxfId="336"/>
    <tableColumn id="10" xr3:uid="{39B9B0BB-C0E7-4AD9-84A1-5097FE3520CC}" name="Kolom22" dataDxfId="335"/>
    <tableColumn id="3" xr3:uid="{5171C384-FDB9-4B4B-86CE-810DB5820DAE}" name="Kolom3" dataDxfId="334"/>
    <tableColumn id="5" xr3:uid="{5E0CC023-E7E3-483D-B03D-B2B5D010799F}" name="Kolom5" dataDxfId="333"/>
    <tableColumn id="6" xr3:uid="{A7B42051-8386-450E-BAB6-7617FD1717FE}" name="Kolom6" dataDxfId="332"/>
    <tableColumn id="8" xr3:uid="{7938A58B-2DBA-4DF5-8705-B7FD5A291FAE}" name="Kolom8" dataDxfId="331"/>
    <tableColumn id="9" xr3:uid="{47568FB1-ABD6-4860-AD53-3447E07499FB}" name="Kolom9" dataDxfId="33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100DB30-AD0B-43A1-ADD6-D5297FA14B82}" name="EigenPersoneel789" displayName="EigenPersoneel789" ref="A4:H22" totalsRowShown="0" headerRowDxfId="329" tableBorderDxfId="328">
  <autoFilter ref="A4:H22" xr:uid="{8100DB30-AD0B-43A1-ADD6-D5297FA14B82}"/>
  <tableColumns count="8">
    <tableColumn id="1" xr3:uid="{0ADCDA0B-9F3A-47B8-8317-71003EA5E40B}" name="Kolom1" dataDxfId="327"/>
    <tableColumn id="2" xr3:uid="{F888408D-119B-46C9-BEB7-8A85B1DCA7C7}" name="Kolom2" dataDxfId="326"/>
    <tableColumn id="10" xr3:uid="{81D5CFF4-EAC0-4A7A-9A31-3283B34B8A8F}" name="Kolom22" dataDxfId="325"/>
    <tableColumn id="3" xr3:uid="{4DD9DB50-6A94-4090-9FD4-3DD041A2E8DD}" name="Kolom3" dataDxfId="324"/>
    <tableColumn id="5" xr3:uid="{202DA234-79B4-470B-992D-32C0E6643A64}" name="Kolom5" dataDxfId="323"/>
    <tableColumn id="6" xr3:uid="{321714AD-C7E7-4258-845A-2DBFAEC07AE2}" name="Kolom6" dataDxfId="322"/>
    <tableColumn id="8" xr3:uid="{276574B6-6689-43DE-80C8-181A7BA38CD7}" name="Kolom8" dataDxfId="321"/>
    <tableColumn id="9" xr3:uid="{E8E5C3E3-62B7-4B6C-A0E2-667599A74BA5}" name="Kolom9" dataDxfId="32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E3205D-3754-4F73-9D80-AD149F657878}" name="EigenPersoneel7894" displayName="EigenPersoneel7894" ref="A4:H22" totalsRowShown="0" headerRowDxfId="319" tableBorderDxfId="318">
  <autoFilter ref="A4:H22" xr:uid="{8100DB30-AD0B-43A1-ADD6-D5297FA14B82}"/>
  <tableColumns count="8">
    <tableColumn id="1" xr3:uid="{37E2BFF5-9BC0-43C8-AA98-F87892BE9CD6}" name="Kolom1" dataDxfId="317"/>
    <tableColumn id="2" xr3:uid="{8708DD4C-53F2-4EAB-9382-59B40A2CFDD9}" name="Kolom2" dataDxfId="316"/>
    <tableColumn id="10" xr3:uid="{68D6096A-298F-49D2-9BB5-9F16E61FAA60}" name="Kolom22" dataDxfId="315"/>
    <tableColumn id="3" xr3:uid="{D0B37882-80DC-4401-A498-CC78747E3208}" name="Kolom3" dataDxfId="314"/>
    <tableColumn id="5" xr3:uid="{C045BC2B-9166-4D5D-AF9D-9B2CA4982536}" name="Kolom5" dataDxfId="313"/>
    <tableColumn id="6" xr3:uid="{916511FA-E173-461A-A8AB-9AB080F5B976}" name="Kolom6" dataDxfId="312"/>
    <tableColumn id="8" xr3:uid="{9598C60E-3166-4B23-8412-5FF45E82066E}" name="Kolom8" dataDxfId="311"/>
    <tableColumn id="9" xr3:uid="{A60704F2-C370-4E23-BFF9-7C2CC8A4D212}" name="Kolom9" dataDxfId="31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B8DAF48-A475-4935-BD5B-A8E53CD9939E}" name="EigenPersoneel78945" displayName="EigenPersoneel78945" ref="A4:H22" totalsRowShown="0" headerRowDxfId="309" tableBorderDxfId="308">
  <autoFilter ref="A4:H22" xr:uid="{3B8DAF48-A475-4935-BD5B-A8E53CD9939E}"/>
  <tableColumns count="8">
    <tableColumn id="1" xr3:uid="{2505AC82-7CC2-4E5B-BA19-9F3BED0108FD}" name="Kolom1" dataDxfId="307"/>
    <tableColumn id="2" xr3:uid="{67A41D9F-1BEB-4D81-AE74-84CC5CF206D7}" name="Kolom2" dataDxfId="306"/>
    <tableColumn id="10" xr3:uid="{6539D479-5363-494E-AFD0-B73724D090D9}" name="Kolom22" dataDxfId="305"/>
    <tableColumn id="3" xr3:uid="{D5687CB1-7DD7-48CA-BA39-2C68768BA22D}" name="Kolom3" dataDxfId="304"/>
    <tableColumn id="5" xr3:uid="{003D6281-D8AC-4272-8E46-FBD8A044D464}" name="Kolom5" dataDxfId="303"/>
    <tableColumn id="6" xr3:uid="{435CA630-4027-414C-8CE4-CDF7584F0CA2}" name="Kolom6" dataDxfId="302"/>
    <tableColumn id="8" xr3:uid="{55B405C0-B746-4606-AA1D-018CBE5DE5EF}" name="Kolom8" dataDxfId="301"/>
    <tableColumn id="9" xr3:uid="{B3BB90EF-CA52-493D-92B8-02F18C03C383}" name="Kolom9" dataDxfId="30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B18F4AF-2D2A-4F19-8EF7-84C7E7BDC0C0}" name="EigenPersoneel789456" displayName="EigenPersoneel789456" ref="A4:H22" totalsRowShown="0" headerRowDxfId="299" tableBorderDxfId="298">
  <autoFilter ref="A4:H22" xr:uid="{AB18F4AF-2D2A-4F19-8EF7-84C7E7BDC0C0}"/>
  <tableColumns count="8">
    <tableColumn id="1" xr3:uid="{AD6CC039-1D2D-44BE-BEAA-81F0AA5AD826}" name="Kolom1" dataDxfId="297"/>
    <tableColumn id="2" xr3:uid="{BB2CDAC8-1622-480C-9F5F-54080BFB841F}" name="Kolom2" dataDxfId="296"/>
    <tableColumn id="10" xr3:uid="{D43C27D3-15E5-4C88-AB9D-569374EF6947}" name="Kolom22" dataDxfId="295"/>
    <tableColumn id="3" xr3:uid="{B7D2C3A8-E21A-42D2-9A9B-2697D9E59224}" name="Kolom3" dataDxfId="294"/>
    <tableColumn id="5" xr3:uid="{106E1455-DB16-4586-829E-819E819BBEE1}" name="Kolom5" dataDxfId="293"/>
    <tableColumn id="6" xr3:uid="{63B5ECCD-0765-4F12-843F-ECCE00496716}" name="Kolom6" dataDxfId="292"/>
    <tableColumn id="8" xr3:uid="{B4CE9711-C370-4FD3-8144-0FAA32C11283}" name="Kolom8" dataDxfId="291"/>
    <tableColumn id="9" xr3:uid="{27AEA4F8-5CEB-4040-A4CC-6481EE2BBA94}" name="Kolom9" dataDxfId="29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808D345-800D-4746-9E7F-BA6B1C272F1E}" name="EigenPersoneel78945612" displayName="EigenPersoneel78945612" ref="A4:H22" totalsRowShown="0" headerRowDxfId="289" tableBorderDxfId="288">
  <autoFilter ref="A4:H22" xr:uid="{AB18F4AF-2D2A-4F19-8EF7-84C7E7BDC0C0}"/>
  <tableColumns count="8">
    <tableColumn id="1" xr3:uid="{339CB83E-41AC-4B2B-AAF4-2E7BBAB24D83}" name="Kolom1" dataDxfId="287"/>
    <tableColumn id="2" xr3:uid="{AF186E43-CC22-47E4-BBB2-6D91405C890D}" name="Kolom2" dataDxfId="286"/>
    <tableColumn id="10" xr3:uid="{A6B272A1-4519-4725-917E-717847C6E82D}" name="Kolom22" dataDxfId="285"/>
    <tableColumn id="3" xr3:uid="{2D6603BE-972B-46B2-BBAE-691A508DB06A}" name="Kolom3" dataDxfId="284"/>
    <tableColumn id="5" xr3:uid="{DB40DA6E-5168-43C3-9F26-26A3A8131312}" name="Kolom5" dataDxfId="283"/>
    <tableColumn id="6" xr3:uid="{044AA125-7898-4B0B-A430-D9A964461D06}" name="Kolom6" dataDxfId="282"/>
    <tableColumn id="8" xr3:uid="{4DA24CBF-3F0E-4392-BB95-C09734185C18}" name="Kolom8" dataDxfId="281"/>
    <tableColumn id="9" xr3:uid="{7D899E47-B6D2-4007-9629-F66C7FC74D1C}" name="Kolom9" dataDxfId="28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7100165-B89A-43FD-8F53-8639C50B83E8}" name="EigenPersoneel7894510" displayName="EigenPersoneel7894510" ref="A4:H22" totalsRowShown="0" headerRowDxfId="279" tableBorderDxfId="278">
  <autoFilter ref="A4:H22" xr:uid="{37100165-B89A-43FD-8F53-8639C50B83E8}"/>
  <tableColumns count="8">
    <tableColumn id="1" xr3:uid="{5FA6DFBC-5B44-4866-BE80-DCC9E400083A}" name="Kolom1" dataDxfId="277"/>
    <tableColumn id="2" xr3:uid="{DDE9DB34-D2FD-4CB6-82C1-A325D138DAC1}" name="Kolom2" dataDxfId="276"/>
    <tableColumn id="10" xr3:uid="{7DF86876-416B-4145-8DD5-3BFE684B3543}" name="Kolom22" dataDxfId="275"/>
    <tableColumn id="3" xr3:uid="{1EB88EDF-FB20-4CFE-8057-71850C8E88A8}" name="Kolom3" dataDxfId="274"/>
    <tableColumn id="5" xr3:uid="{9E355913-21BD-4169-9170-0AEA5104CFDE}" name="Kolom5" dataDxfId="273"/>
    <tableColumn id="6" xr3:uid="{C1BD3315-301C-48B9-8377-2A84F440BAD2}" name="Kolom6" dataDxfId="272"/>
    <tableColumn id="8" xr3:uid="{2F675733-E287-4314-A25E-3166CB7DABF9}" name="Kolom8" dataDxfId="271"/>
    <tableColumn id="9" xr3:uid="{0B23853C-E5FC-43F4-9365-53C9E4E93318}" name="Kolom9" dataDxfId="27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318C005-EE5A-48C7-9A33-E763967D21A7}" name="EigenPersoneel7894511" displayName="EigenPersoneel7894511" ref="A4:H22" totalsRowShown="0" headerRowDxfId="269" tableBorderDxfId="268">
  <autoFilter ref="A4:H22" xr:uid="{D318C005-EE5A-48C7-9A33-E763967D21A7}"/>
  <tableColumns count="8">
    <tableColumn id="1" xr3:uid="{D0B6C12B-9CFD-4DB0-B448-838ED1ECBA09}" name="Kolom1" dataDxfId="267"/>
    <tableColumn id="2" xr3:uid="{377040E1-A3E9-4C48-84B5-10BAB7E45978}" name="Kolom2" dataDxfId="266"/>
    <tableColumn id="10" xr3:uid="{D77012C7-18C2-42CC-9A41-17ACF3421FF9}" name="Kolom22" dataDxfId="265"/>
    <tableColumn id="3" xr3:uid="{5AE1A7FB-6B39-40A7-B60D-EF2F48CA5A7D}" name="Kolom3" dataDxfId="264"/>
    <tableColumn id="5" xr3:uid="{E44C6988-7893-47D7-BBBE-10E08C94EBC4}" name="Kolom5" dataDxfId="263"/>
    <tableColumn id="6" xr3:uid="{9BAF3D49-2DBA-4E9C-9F85-EE5E5ADBC82D}" name="Kolom6" dataDxfId="262"/>
    <tableColumn id="8" xr3:uid="{5EB2F00F-DACC-4E5D-8698-B1B70DF0B057}" name="Kolom8" dataDxfId="261"/>
    <tableColumn id="9" xr3:uid="{5F50BD79-F981-443B-8CE5-C7EA9E0A4E4F}" name="Kolom9" dataDxfId="26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65D12AA-6F9D-4CB2-80E5-F9C1F82168E6}" name="EigenPersoneel789451113" displayName="EigenPersoneel789451113" ref="A4:H22" totalsRowShown="0" headerRowDxfId="259" tableBorderDxfId="258">
  <autoFilter ref="A4:H22" xr:uid="{E65D12AA-6F9D-4CB2-80E5-F9C1F82168E6}"/>
  <tableColumns count="8">
    <tableColumn id="1" xr3:uid="{5C76DB73-F676-41B8-89BD-740E1A48402E}" name="Kolom1" dataDxfId="257"/>
    <tableColumn id="2" xr3:uid="{67B817BB-DC1E-4845-B193-48E6F4C1C6C0}" name="Kolom2" dataDxfId="256"/>
    <tableColumn id="10" xr3:uid="{25FEA37C-DC0F-4EA3-A04D-E361914C2BDB}" name="Kolom22" dataDxfId="255"/>
    <tableColumn id="3" xr3:uid="{B0AEBBDA-8370-451F-B923-793FB7543B78}" name="Kolom3" dataDxfId="254"/>
    <tableColumn id="5" xr3:uid="{A0900517-1B24-4D77-9977-74AFC5149658}" name="Kolom5" dataDxfId="253"/>
    <tableColumn id="6" xr3:uid="{12689692-4230-4B0F-87E7-B7A1E172B801}" name="Kolom6" dataDxfId="252"/>
    <tableColumn id="8" xr3:uid="{2791227A-7FCD-49A4-9EAD-B7B7F2EFC533}" name="Kolom8" dataDxfId="251"/>
    <tableColumn id="9" xr3:uid="{5160B8C9-238C-4F6D-BE82-FA2329C97BC9}" name="Kolom9" dataDxfId="25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58742D9-6E67-4CB2-8294-421ED82B6934}" name="EigenPersoneel789451114" displayName="EigenPersoneel789451114" ref="A4:H22" totalsRowShown="0" headerRowDxfId="249" tableBorderDxfId="248">
  <autoFilter ref="A4:H22" xr:uid="{F58742D9-6E67-4CB2-8294-421ED82B6934}"/>
  <tableColumns count="8">
    <tableColumn id="1" xr3:uid="{0F93A7BD-97F5-4251-97E2-0582482AD5CC}" name="Kolom1" dataDxfId="247"/>
    <tableColumn id="2" xr3:uid="{E498992B-6F7F-4898-BBD8-3048059D9FD3}" name="Kolom2" dataDxfId="246"/>
    <tableColumn id="10" xr3:uid="{51081E4A-AB98-4F2A-8529-F8C560D86101}" name="Kolom22" dataDxfId="245"/>
    <tableColumn id="3" xr3:uid="{EAEA08B9-E2FC-43CC-BACF-4AE9D6C6751D}" name="Kolom3" dataDxfId="244"/>
    <tableColumn id="5" xr3:uid="{D2B9FC6B-97A4-462E-B126-8AADD71CB0A0}" name="Kolom5" dataDxfId="243"/>
    <tableColumn id="6" xr3:uid="{AE55593B-5B97-44B2-877F-EF5D45B49584}" name="Kolom6" dataDxfId="242"/>
    <tableColumn id="8" xr3:uid="{19CB582A-3A1A-4884-BBEB-03D1A979EE9C}" name="Kolom8" dataDxfId="241"/>
    <tableColumn id="9" xr3:uid="{ABCAD296-DB8F-4B4B-A4F7-E77C68EFF0B0}" name="Kolom9" dataDxfId="240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542BB6B-13C8-44F4-B9CF-CBD3E550538F}" name="EigenPersoneel789451115" displayName="EigenPersoneel789451115" ref="A4:H22" totalsRowShown="0" headerRowDxfId="239" tableBorderDxfId="238">
  <autoFilter ref="A4:H22" xr:uid="{A542BB6B-13C8-44F4-B9CF-CBD3E550538F}"/>
  <tableColumns count="8">
    <tableColumn id="1" xr3:uid="{33B186F7-A29C-4C7A-82D8-FFB23DC20516}" name="Kolom1" dataDxfId="237"/>
    <tableColumn id="2" xr3:uid="{58A1BF47-9BF7-450C-B0B7-6DE318BCE7D4}" name="Kolom2" dataDxfId="236"/>
    <tableColumn id="10" xr3:uid="{BC5A5200-A2B6-4246-93EC-09BCD8719F12}" name="Kolom22" dataDxfId="235"/>
    <tableColumn id="3" xr3:uid="{320FC680-C4EB-4462-BC9B-A68762FC77B1}" name="Kolom3" dataDxfId="234"/>
    <tableColumn id="5" xr3:uid="{EC6A6CAD-EB3E-4831-A536-6D3EA89BAAE6}" name="Kolom5" dataDxfId="233"/>
    <tableColumn id="6" xr3:uid="{2B956108-C376-4969-ACDA-E543581F50BE}" name="Kolom6" dataDxfId="232"/>
    <tableColumn id="8" xr3:uid="{42F1CD90-42DB-4BF3-B2EF-DED97C98A2B1}" name="Kolom8" dataDxfId="231"/>
    <tableColumn id="9" xr3:uid="{BD43792F-9942-4877-9E25-E7AA629754AD}" name="Kolom9" dataDxfId="230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BF69BDF-95A8-476F-81E7-737C7856D77E}" name="EigenPersoneel789451116" displayName="EigenPersoneel789451116" ref="A4:H22" totalsRowShown="0" headerRowDxfId="229" tableBorderDxfId="228">
  <autoFilter ref="A4:H22" xr:uid="{8BF69BDF-95A8-476F-81E7-737C7856D77E}"/>
  <tableColumns count="8">
    <tableColumn id="1" xr3:uid="{F76696E3-3D86-4D5B-8A5B-39B9ED5AB3D2}" name="Kolom1" dataDxfId="227"/>
    <tableColumn id="2" xr3:uid="{26BE20C1-5873-4883-9DA8-E173B53D20AE}" name="Kolom2" dataDxfId="226"/>
    <tableColumn id="10" xr3:uid="{B082DB14-0F9F-4003-B28D-FB5700D754E0}" name="Kolom22" dataDxfId="225"/>
    <tableColumn id="3" xr3:uid="{16546D55-BB19-4CA9-83CA-A63E9BF121FD}" name="Kolom3" dataDxfId="224"/>
    <tableColumn id="5" xr3:uid="{58B309CB-E242-4637-B31B-10A303BF8D8B}" name="Kolom5" dataDxfId="223"/>
    <tableColumn id="6" xr3:uid="{B5E59044-9F6D-427E-9AEE-4FE541946022}" name="Kolom6" dataDxfId="222"/>
    <tableColumn id="8" xr3:uid="{5F6DA531-6353-4D51-AC8E-88BB01B7E8BC}" name="Kolom8" dataDxfId="221"/>
    <tableColumn id="9" xr3:uid="{126BE0DA-CC97-4BDD-B79E-0A968025787E}" name="Kolom9" dataDxfId="220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5A2C503-098D-4461-A6F0-F004936BB9E9}" name="EigenPersoneel789451117" displayName="EigenPersoneel789451117" ref="A4:H22" totalsRowShown="0" headerRowDxfId="219" tableBorderDxfId="218">
  <autoFilter ref="A4:H22" xr:uid="{65A2C503-098D-4461-A6F0-F004936BB9E9}"/>
  <tableColumns count="8">
    <tableColumn id="1" xr3:uid="{97D8A03D-00A6-4F10-92BA-82DA8C995C09}" name="Kolom1" dataDxfId="217"/>
    <tableColumn id="2" xr3:uid="{CA489573-36E9-4257-9409-44828971D589}" name="Kolom2" dataDxfId="216"/>
    <tableColumn id="10" xr3:uid="{FF5C7B22-D0C0-4246-BB00-9941F7E43382}" name="Kolom22" dataDxfId="215"/>
    <tableColumn id="3" xr3:uid="{0A27854D-AA97-46C7-B1A6-77AD287E79C9}" name="Kolom3" dataDxfId="214"/>
    <tableColumn id="5" xr3:uid="{814CA444-2B94-42EE-B315-1EFCC4093504}" name="Kolom5" dataDxfId="213"/>
    <tableColumn id="6" xr3:uid="{74C3E7BF-DCA6-4F19-850D-ED1C8088BCFD}" name="Kolom6" dataDxfId="212"/>
    <tableColumn id="8" xr3:uid="{923976CF-C768-4DD1-BE3C-A7512FD5D7DB}" name="Kolom8" dataDxfId="211"/>
    <tableColumn id="9" xr3:uid="{62CECED6-AFC1-42C5-8C47-6C01B4045826}" name="Kolom9" dataDxfId="210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6B961FE8-A95C-4357-847E-156934A1DA1D}" name="EigenPersoneel789451118" displayName="EigenPersoneel789451118" ref="A4:H22" totalsRowShown="0" headerRowDxfId="209" tableBorderDxfId="208">
  <autoFilter ref="A4:H22" xr:uid="{6B961FE8-A95C-4357-847E-156934A1DA1D}"/>
  <tableColumns count="8">
    <tableColumn id="1" xr3:uid="{19859FF1-59A9-4704-B060-05B0CE7F4400}" name="Kolom1" dataDxfId="207"/>
    <tableColumn id="2" xr3:uid="{F419E94E-685A-4997-8B06-7A3F30C27463}" name="Kolom2" dataDxfId="206"/>
    <tableColumn id="10" xr3:uid="{049E8521-3DA3-4D9F-B90A-7B4AB4396C97}" name="Kolom22" dataDxfId="205"/>
    <tableColumn id="3" xr3:uid="{F259389E-AAE8-46A7-87C1-87DDE0306788}" name="Kolom3" dataDxfId="204"/>
    <tableColumn id="5" xr3:uid="{04D71FF7-2C50-45EA-8F25-5DD2AE68C489}" name="Kolom5" dataDxfId="203"/>
    <tableColumn id="6" xr3:uid="{3C607AC4-F984-40B4-BC7F-09B09C54815D}" name="Kolom6" dataDxfId="202"/>
    <tableColumn id="8" xr3:uid="{A6552ECA-849C-415B-8CB4-D54A9465D3ED}" name="Kolom8" dataDxfId="201"/>
    <tableColumn id="9" xr3:uid="{8B5100B8-A095-451A-9691-9E2D2C6A4815}" name="Kolom9" dataDxfId="200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AA829E5-ED98-4CF4-8B9C-044E316242A6}" name="EigenPersoneel78945111819" displayName="EigenPersoneel78945111819" ref="A4:H22" totalsRowShown="0" headerRowDxfId="199" tableBorderDxfId="198">
  <autoFilter ref="A4:H22" xr:uid="{3AA829E5-ED98-4CF4-8B9C-044E316242A6}"/>
  <tableColumns count="8">
    <tableColumn id="1" xr3:uid="{9FA95780-D38B-4325-9D09-99F230EAFDE2}" name="Kolom1" dataDxfId="197"/>
    <tableColumn id="2" xr3:uid="{D81E6681-6DE8-4BCF-8A8A-2449E4CBEF84}" name="Kolom2" dataDxfId="196"/>
    <tableColumn id="10" xr3:uid="{E0835FB6-6ACE-440F-9088-2B2DD0E3A7B4}" name="Kolom22" dataDxfId="195"/>
    <tableColumn id="3" xr3:uid="{E3403575-7EF1-44CC-BDA5-615A85D1D8AB}" name="Kolom3" dataDxfId="194"/>
    <tableColumn id="5" xr3:uid="{8AF885CE-5EDE-48EB-8398-F1D1A5205462}" name="Kolom5" dataDxfId="193"/>
    <tableColumn id="6" xr3:uid="{9319AF2A-CBA6-4330-B603-357983518E72}" name="Kolom6" dataDxfId="192"/>
    <tableColumn id="8" xr3:uid="{EF724905-248D-45DC-924C-5563C9B62102}" name="Kolom8" dataDxfId="191"/>
    <tableColumn id="9" xr3:uid="{3E58FE97-3E64-44CD-BF25-143062A20854}" name="Kolom9" dataDxfId="190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627F4CC6-A469-47D4-A07F-3080A4189184}" name="EigenPersoneel78945111820" displayName="EigenPersoneel78945111820" ref="A4:H22" totalsRowShown="0" headerRowDxfId="189" tableBorderDxfId="188">
  <autoFilter ref="A4:H22" xr:uid="{627F4CC6-A469-47D4-A07F-3080A4189184}"/>
  <tableColumns count="8">
    <tableColumn id="1" xr3:uid="{CA3F3487-FF14-4E79-AFEC-629E3249E59B}" name="Kolom1" dataDxfId="187"/>
    <tableColumn id="2" xr3:uid="{6CBC4357-F09E-4100-BC91-6EB9A696B5E9}" name="Kolom2" dataDxfId="186"/>
    <tableColumn id="10" xr3:uid="{01BE63F4-D1A2-4A2A-870E-BB6A1E05807D}" name="Kolom22" dataDxfId="185"/>
    <tableColumn id="3" xr3:uid="{95D33BDB-1B06-4863-9C2E-6C2136F79D0D}" name="Kolom3" dataDxfId="184"/>
    <tableColumn id="5" xr3:uid="{A4079D1A-84CB-4574-A812-3E2347D6AFB9}" name="Kolom5" dataDxfId="183"/>
    <tableColumn id="6" xr3:uid="{78634A0D-2EBE-4426-9823-5D0F542BD763}" name="Kolom6" dataDxfId="182"/>
    <tableColumn id="8" xr3:uid="{0A955546-FA8C-4874-8B3D-9430B94CB72E}" name="Kolom8" dataDxfId="181"/>
    <tableColumn id="9" xr3:uid="{33AC3A29-755F-4387-A9BD-9052CB5BBBC3}" name="Kolom9" dataDxfId="180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EA96EFC4-7793-48C8-B6C7-054FF947AF11}" name="EigenPersoneel78945111821" displayName="EigenPersoneel78945111821" ref="A4:H22" totalsRowShown="0" headerRowDxfId="179" tableBorderDxfId="178">
  <autoFilter ref="A4:H22" xr:uid="{EA96EFC4-7793-48C8-B6C7-054FF947AF11}"/>
  <tableColumns count="8">
    <tableColumn id="1" xr3:uid="{F820E24B-436D-4839-9068-D38584F996F0}" name="Kolom1" dataDxfId="177"/>
    <tableColumn id="2" xr3:uid="{29FA823C-713B-4E7C-B5CE-5B7A66CCD3AD}" name="Kolom2" dataDxfId="176"/>
    <tableColumn id="10" xr3:uid="{0E9BFCEC-7CCE-458F-8BA3-E0A7F7214184}" name="Kolom22" dataDxfId="175"/>
    <tableColumn id="3" xr3:uid="{B2F3E8D8-AA99-4893-B8BE-D74265C3A4B2}" name="Kolom3" dataDxfId="174"/>
    <tableColumn id="5" xr3:uid="{7B101961-5214-4BAC-B4FF-653C293EAFD6}" name="Kolom5" dataDxfId="173"/>
    <tableColumn id="6" xr3:uid="{79818386-A2F6-44F7-807F-E7A7269A7576}" name="Kolom6" dataDxfId="172"/>
    <tableColumn id="8" xr3:uid="{DBD30331-F36B-4EA8-8300-024DCA451BB7}" name="Kolom8" dataDxfId="171"/>
    <tableColumn id="9" xr3:uid="{1F3ACE04-51E8-4932-B43E-7CBB951B4617}" name="Kolom9" dataDxfId="170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FB7BF117-F9B2-49BE-A3BF-E78849EFC078}" name="EigenPersoneel78945111822" displayName="EigenPersoneel78945111822" ref="A4:H22" totalsRowShown="0" headerRowDxfId="169" tableBorderDxfId="168">
  <autoFilter ref="A4:H22" xr:uid="{FB7BF117-F9B2-49BE-A3BF-E78849EFC078}"/>
  <tableColumns count="8">
    <tableColumn id="1" xr3:uid="{6775E061-C8AB-49DF-9C7B-A27621B23141}" name="Kolom1" dataDxfId="167"/>
    <tableColumn id="2" xr3:uid="{97418D90-3302-42DA-A477-8C4E5BABB0F8}" name="Kolom2" dataDxfId="166"/>
    <tableColumn id="10" xr3:uid="{E815C6EC-6371-4152-82FE-4703E4E44790}" name="Kolom22" dataDxfId="165"/>
    <tableColumn id="3" xr3:uid="{3221E462-3979-4DE0-ABC0-2C3823ABF86A}" name="Kolom3" dataDxfId="164"/>
    <tableColumn id="5" xr3:uid="{6F3D49A6-2BAE-4AA6-AE9B-9B81DB0D7AC3}" name="Kolom5" dataDxfId="163"/>
    <tableColumn id="6" xr3:uid="{CFDFD9FC-E424-4217-BE10-9625E8D31622}" name="Kolom6" dataDxfId="162"/>
    <tableColumn id="8" xr3:uid="{917B8B32-4976-4A7C-B354-2A737A66557F}" name="Kolom8" dataDxfId="161"/>
    <tableColumn id="9" xr3:uid="{D15A18CC-A279-4F60-B81C-D804787A2BA2}" name="Kolom9" dataDxfId="16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r01.safelinks.protection.outlook.com/?url=https%3A%2F%2Fwww.rvo.nl%2Fonderwerpen%2Fsubsidiespelregels%2Fez%2Fmkb-verklaring&amp;data=05%7C02%7Cjohn.vandevooren%40rvo.nl%7Ca4f61f479eaf4e28a31b08df1e10503a%7C1321633ef6b944e2a44f59b9d264ecb7%7C0%7C0%7C639262727553797842%7CUnknown%7CTWFpbGZsb3d8eyJFbXB0eU1hcGkiOnRydWUsIlYiOiIwLjAuMDAwMCIsIlAiOiJXaW4zMiIsIkFOIjoiTWFpbCIsIldUIjoyfQ%3D%3D%7C0%7C%7C%7C&amp;sdata=ArtIuyiSlV7g8GWjBAHjpe0tDty7dLsV4cB4yzZyYIo%3D&amp;reserved=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B24F6-9A82-4385-82C8-864C93A5692A}">
  <dimension ref="A1:AO60"/>
  <sheetViews>
    <sheetView tabSelected="1" zoomScaleNormal="100" workbookViewId="0">
      <selection activeCell="R61" sqref="R61"/>
    </sheetView>
  </sheetViews>
  <sheetFormatPr defaultColWidth="9.21875" defaultRowHeight="14.4" x14ac:dyDescent="0.3"/>
  <cols>
    <col min="1" max="1" width="9.21875" style="39" customWidth="1"/>
    <col min="2" max="18" width="9.21875" style="1" customWidth="1"/>
    <col min="19" max="16384" width="9.21875" style="1"/>
  </cols>
  <sheetData>
    <row r="1" spans="1:2" x14ac:dyDescent="0.3">
      <c r="A1" s="39" t="str" cm="1">
        <f t="array" ref="A1">_xlfn._xlws.FILTER('Basisgegevens Begroting'!$C$13:$C$13,'Basisgegevens Begroting'!$C$13:$C$13&lt;&gt;"")</f>
        <v>&lt;maak een keuze&gt;</v>
      </c>
    </row>
    <row r="2" spans="1:2" ht="66.75" customHeight="1" x14ac:dyDescent="0.3"/>
    <row r="3" spans="1:2" s="113" customFormat="1" ht="29.4" x14ac:dyDescent="0.3">
      <c r="A3" s="137" t="s">
        <v>0</v>
      </c>
    </row>
    <row r="4" spans="1:2" s="113" customFormat="1" ht="11.4" x14ac:dyDescent="0.3">
      <c r="A4" s="138"/>
    </row>
    <row r="5" spans="1:2" s="113" customFormat="1" ht="15" customHeight="1" x14ac:dyDescent="0.3">
      <c r="A5" s="139" t="s">
        <v>1</v>
      </c>
      <c r="B5" s="115"/>
    </row>
    <row r="6" spans="1:2" s="113" customFormat="1" ht="15" customHeight="1" x14ac:dyDescent="0.3">
      <c r="A6" s="139"/>
      <c r="B6" s="115"/>
    </row>
    <row r="7" spans="1:2" s="113" customFormat="1" ht="15" customHeight="1" x14ac:dyDescent="0.3">
      <c r="A7" s="140" t="s">
        <v>2</v>
      </c>
      <c r="B7" s="115"/>
    </row>
    <row r="8" spans="1:2" s="113" customFormat="1" ht="15" customHeight="1" x14ac:dyDescent="0.3">
      <c r="A8" s="138" t="s">
        <v>3</v>
      </c>
    </row>
    <row r="9" spans="1:2" s="113" customFormat="1" ht="15" customHeight="1" x14ac:dyDescent="0.3">
      <c r="A9" s="138"/>
    </row>
    <row r="10" spans="1:2" s="113" customFormat="1" ht="15" customHeight="1" x14ac:dyDescent="0.3">
      <c r="A10" s="138" t="s">
        <v>4</v>
      </c>
    </row>
    <row r="11" spans="1:2" s="113" customFormat="1" ht="15" customHeight="1" x14ac:dyDescent="0.3">
      <c r="A11" s="138" t="s">
        <v>5</v>
      </c>
    </row>
    <row r="12" spans="1:2" s="113" customFormat="1" ht="15" customHeight="1" x14ac:dyDescent="0.3">
      <c r="A12" s="138" t="s">
        <v>6</v>
      </c>
    </row>
    <row r="13" spans="1:2" s="113" customFormat="1" ht="15" customHeight="1" x14ac:dyDescent="0.3">
      <c r="A13" s="138" t="s">
        <v>7</v>
      </c>
    </row>
    <row r="14" spans="1:2" s="113" customFormat="1" ht="15" customHeight="1" x14ac:dyDescent="0.3">
      <c r="A14" s="138"/>
    </row>
    <row r="15" spans="1:2" s="113" customFormat="1" ht="15" customHeight="1" x14ac:dyDescent="0.3">
      <c r="A15" s="138" t="s">
        <v>8</v>
      </c>
    </row>
    <row r="16" spans="1:2" s="113" customFormat="1" ht="15" customHeight="1" x14ac:dyDescent="0.3">
      <c r="A16" s="141" t="s">
        <v>9</v>
      </c>
    </row>
    <row r="17" spans="1:41" s="113" customFormat="1" ht="15" customHeight="1" x14ac:dyDescent="0.3">
      <c r="A17" s="141" t="s">
        <v>10</v>
      </c>
    </row>
    <row r="18" spans="1:41" s="113" customFormat="1" ht="15" customHeight="1" x14ac:dyDescent="0.3">
      <c r="A18" s="141" t="s">
        <v>11</v>
      </c>
    </row>
    <row r="19" spans="1:41" s="113" customFormat="1" ht="15" customHeight="1" x14ac:dyDescent="0.3">
      <c r="A19" s="141" t="s">
        <v>12</v>
      </c>
    </row>
    <row r="20" spans="1:41" s="115" customFormat="1" ht="15" customHeight="1" x14ac:dyDescent="0.3">
      <c r="A20" s="141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</row>
    <row r="21" spans="1:41" s="113" customFormat="1" ht="15" customHeight="1" x14ac:dyDescent="0.3">
      <c r="A21" s="140" t="s">
        <v>13</v>
      </c>
    </row>
    <row r="22" spans="1:41" s="115" customFormat="1" ht="15" customHeight="1" x14ac:dyDescent="0.3">
      <c r="A22" s="142" t="s">
        <v>14</v>
      </c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</row>
    <row r="23" spans="1:41" s="113" customFormat="1" ht="15" customHeight="1" x14ac:dyDescent="0.3">
      <c r="A23" s="143" t="s">
        <v>15</v>
      </c>
    </row>
    <row r="24" spans="1:41" s="115" customFormat="1" ht="15" customHeight="1" x14ac:dyDescent="0.3">
      <c r="A24" s="143" t="s">
        <v>16</v>
      </c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</row>
    <row r="25" spans="1:41" s="113" customFormat="1" ht="15" customHeight="1" x14ac:dyDescent="0.3">
      <c r="A25" s="143" t="s">
        <v>17</v>
      </c>
    </row>
    <row r="26" spans="1:41" s="115" customFormat="1" ht="15" customHeight="1" x14ac:dyDescent="0.3">
      <c r="A26" s="143" t="s">
        <v>18</v>
      </c>
    </row>
    <row r="27" spans="1:41" s="113" customFormat="1" ht="15" customHeight="1" x14ac:dyDescent="0.3">
      <c r="A27" s="143"/>
    </row>
    <row r="28" spans="1:41" s="113" customFormat="1" ht="15" customHeight="1" x14ac:dyDescent="0.3">
      <c r="A28" s="138" t="s">
        <v>19</v>
      </c>
    </row>
    <row r="29" spans="1:41" s="115" customFormat="1" ht="15" customHeight="1" x14ac:dyDescent="0.3">
      <c r="A29" s="138" t="s">
        <v>20</v>
      </c>
    </row>
    <row r="30" spans="1:41" s="113" customFormat="1" ht="15" customHeight="1" x14ac:dyDescent="0.3"/>
    <row r="31" spans="1:41" s="113" customFormat="1" ht="15" customHeight="1" x14ac:dyDescent="0.3">
      <c r="A31" s="142" t="s">
        <v>21</v>
      </c>
    </row>
    <row r="32" spans="1:41" s="113" customFormat="1" ht="15" customHeight="1" x14ac:dyDescent="0.3">
      <c r="A32" s="139" t="s">
        <v>22</v>
      </c>
    </row>
    <row r="33" spans="1:1" s="113" customFormat="1" ht="15" customHeight="1" x14ac:dyDescent="0.3">
      <c r="A33" s="138" t="s">
        <v>23</v>
      </c>
    </row>
    <row r="34" spans="1:1" s="113" customFormat="1" ht="15" customHeight="1" x14ac:dyDescent="0.3">
      <c r="A34" s="138" t="s">
        <v>24</v>
      </c>
    </row>
    <row r="35" spans="1:1" s="113" customFormat="1" ht="15" customHeight="1" x14ac:dyDescent="0.3">
      <c r="A35" s="138"/>
    </row>
    <row r="36" spans="1:1" s="113" customFormat="1" ht="15" customHeight="1" x14ac:dyDescent="0.3">
      <c r="A36" s="138" t="s">
        <v>25</v>
      </c>
    </row>
    <row r="37" spans="1:1" s="113" customFormat="1" ht="15" customHeight="1" x14ac:dyDescent="0.3">
      <c r="A37" s="138" t="s">
        <v>26</v>
      </c>
    </row>
    <row r="38" spans="1:1" s="113" customFormat="1" ht="15" customHeight="1" x14ac:dyDescent="0.3">
      <c r="A38" s="138" t="s">
        <v>27</v>
      </c>
    </row>
    <row r="39" spans="1:1" s="115" customFormat="1" ht="15" customHeight="1" x14ac:dyDescent="0.3">
      <c r="A39" s="138"/>
    </row>
    <row r="40" spans="1:1" s="113" customFormat="1" ht="15" customHeight="1" x14ac:dyDescent="0.3">
      <c r="A40" s="138" t="s">
        <v>28</v>
      </c>
    </row>
    <row r="41" spans="1:1" s="113" customFormat="1" ht="15" customHeight="1" x14ac:dyDescent="0.3">
      <c r="A41" s="138"/>
    </row>
    <row r="42" spans="1:1" s="113" customFormat="1" ht="15" customHeight="1" x14ac:dyDescent="0.3">
      <c r="A42" s="144" t="s">
        <v>29</v>
      </c>
    </row>
    <row r="43" spans="1:1" s="113" customFormat="1" ht="15" customHeight="1" x14ac:dyDescent="0.3">
      <c r="A43" s="138" t="s">
        <v>30</v>
      </c>
    </row>
    <row r="44" spans="1:1" s="113" customFormat="1" ht="15" customHeight="1" x14ac:dyDescent="0.3">
      <c r="A44" s="138" t="s">
        <v>31</v>
      </c>
    </row>
    <row r="45" spans="1:1" s="114" customFormat="1" ht="11.4" x14ac:dyDescent="0.2">
      <c r="A45" s="138" t="s">
        <v>32</v>
      </c>
    </row>
    <row r="46" spans="1:1" s="114" customFormat="1" ht="11.4" x14ac:dyDescent="0.2">
      <c r="A46" s="138" t="s">
        <v>33</v>
      </c>
    </row>
    <row r="47" spans="1:1" x14ac:dyDescent="0.3">
      <c r="A47" s="138" t="s">
        <v>34</v>
      </c>
    </row>
    <row r="48" spans="1:1" x14ac:dyDescent="0.3">
      <c r="A48" s="138" t="s">
        <v>35</v>
      </c>
    </row>
    <row r="49" spans="1:1" x14ac:dyDescent="0.3">
      <c r="A49" s="145"/>
    </row>
    <row r="50" spans="1:1" x14ac:dyDescent="0.3">
      <c r="A50" s="140" t="s">
        <v>36</v>
      </c>
    </row>
    <row r="51" spans="1:1" x14ac:dyDescent="0.3">
      <c r="A51" s="138" t="s">
        <v>37</v>
      </c>
    </row>
    <row r="52" spans="1:1" x14ac:dyDescent="0.3">
      <c r="A52" s="138" t="s">
        <v>38</v>
      </c>
    </row>
    <row r="53" spans="1:1" x14ac:dyDescent="0.3">
      <c r="A53" s="140"/>
    </row>
    <row r="54" spans="1:1" x14ac:dyDescent="0.3">
      <c r="A54" s="138" t="s">
        <v>39</v>
      </c>
    </row>
    <row r="55" spans="1:1" x14ac:dyDescent="0.3">
      <c r="A55" s="138" t="s">
        <v>40</v>
      </c>
    </row>
    <row r="56" spans="1:1" x14ac:dyDescent="0.3">
      <c r="A56" s="138" t="s">
        <v>41</v>
      </c>
    </row>
    <row r="57" spans="1:1" x14ac:dyDescent="0.3">
      <c r="A57" s="138" t="s">
        <v>42</v>
      </c>
    </row>
    <row r="58" spans="1:1" x14ac:dyDescent="0.3">
      <c r="A58" s="138" t="s">
        <v>43</v>
      </c>
    </row>
    <row r="59" spans="1:1" x14ac:dyDescent="0.3">
      <c r="A59" s="138" t="s">
        <v>44</v>
      </c>
    </row>
    <row r="60" spans="1:1" x14ac:dyDescent="0.3">
      <c r="A60" s="138"/>
    </row>
  </sheetData>
  <sheetProtection algorithmName="SHA-512" hashValue="fiKT8XSP00KWOqA6+IGnnd9AXz5ETvguSCoDaXtdI7nOk9p58UOeVkThMeZ849MlmSwq08plBFYuGr/Pc9qLRA==" saltValue="2jf7ppH+4d6lEjZzqRsd2w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D2D29-1902-4346-BA6C-B886A0A6DA81}">
  <sheetPr codeName="Blad1">
    <pageSetUpPr fitToPage="1"/>
  </sheetPr>
  <dimension ref="A1:M18"/>
  <sheetViews>
    <sheetView zoomScaleNormal="100" workbookViewId="0">
      <selection activeCell="C5" sqref="C5"/>
    </sheetView>
  </sheetViews>
  <sheetFormatPr defaultColWidth="9.21875" defaultRowHeight="14.4" x14ac:dyDescent="0.3"/>
  <cols>
    <col min="1" max="1" width="4.44140625" style="1" customWidth="1"/>
    <col min="2" max="2" width="32.44140625" style="1" customWidth="1"/>
    <col min="3" max="3" width="45.44140625" style="1" customWidth="1"/>
    <col min="4" max="4" width="39" style="1" customWidth="1"/>
    <col min="5" max="6" width="26.77734375" style="48" customWidth="1"/>
    <col min="7" max="7" width="21.77734375" style="1" customWidth="1"/>
    <col min="8" max="8" width="26.21875" style="39" customWidth="1"/>
    <col min="9" max="9" width="24.77734375" style="37" bestFit="1" customWidth="1"/>
    <col min="10" max="10" width="4.44140625" style="1" customWidth="1"/>
    <col min="11" max="11" width="21.77734375" style="1" customWidth="1"/>
    <col min="12" max="13" width="9.21875" style="1" customWidth="1"/>
    <col min="14" max="16384" width="9.21875" style="1"/>
  </cols>
  <sheetData>
    <row r="1" spans="1:13" ht="25.8" x14ac:dyDescent="0.5">
      <c r="B1" s="3" t="s">
        <v>45</v>
      </c>
      <c r="G1" s="33"/>
      <c r="H1" s="37"/>
      <c r="I1" s="40"/>
    </row>
    <row r="2" spans="1:13" x14ac:dyDescent="0.3">
      <c r="G2" s="33"/>
    </row>
    <row r="3" spans="1:13" ht="15" thickBot="1" x14ac:dyDescent="0.35">
      <c r="B3" s="2" t="s">
        <v>46</v>
      </c>
      <c r="C3" s="161"/>
      <c r="D3" s="161"/>
      <c r="G3" s="33"/>
      <c r="J3" s="41"/>
      <c r="K3" s="37"/>
    </row>
    <row r="4" spans="1:13" ht="24.6" thickBot="1" x14ac:dyDescent="0.35">
      <c r="B4" s="56" t="s">
        <v>47</v>
      </c>
      <c r="C4" s="208" t="s">
        <v>48</v>
      </c>
      <c r="D4" s="161"/>
      <c r="G4" s="33"/>
      <c r="J4" s="41"/>
      <c r="K4" s="37"/>
    </row>
    <row r="5" spans="1:13" ht="15" thickBot="1" x14ac:dyDescent="0.35">
      <c r="B5" s="57" t="s">
        <v>49</v>
      </c>
      <c r="C5" s="90" t="s">
        <v>50</v>
      </c>
      <c r="D5" s="161"/>
      <c r="G5" s="33"/>
      <c r="J5" s="42"/>
      <c r="K5" s="37"/>
    </row>
    <row r="6" spans="1:13" ht="15" thickBot="1" x14ac:dyDescent="0.35">
      <c r="B6" s="117" t="s">
        <v>51</v>
      </c>
      <c r="C6" s="58" t="s">
        <v>50</v>
      </c>
      <c r="D6" s="209" t="str">
        <f>IF($C$6="nieuwbouw"," Let op: vul op tabblad 'Kosten Aanvrager' ook de kosten voor een referentieschip inclusief aandrijflijn op.","")</f>
        <v/>
      </c>
      <c r="E6" s="210"/>
      <c r="F6" s="210"/>
      <c r="G6" s="37"/>
      <c r="J6"/>
      <c r="K6" s="37"/>
    </row>
    <row r="7" spans="1:13" ht="15" thickBot="1" x14ac:dyDescent="0.35">
      <c r="B7" s="117" t="s">
        <v>52</v>
      </c>
      <c r="C7" s="58" t="s">
        <v>50</v>
      </c>
      <c r="D7" s="161" t="str">
        <f>IF($C$7="Ja"," Uw schip kwalificeert na afloop van het project als een emissievrij zeeschip.","")</f>
        <v/>
      </c>
      <c r="E7" s="210"/>
      <c r="F7" s="210"/>
      <c r="G7" s="37"/>
      <c r="J7"/>
      <c r="K7" s="37"/>
    </row>
    <row r="8" spans="1:13" ht="15" thickBot="1" x14ac:dyDescent="0.35">
      <c r="B8" s="117" t="s">
        <v>53</v>
      </c>
      <c r="C8" s="58" t="s">
        <v>50</v>
      </c>
      <c r="D8" s="161"/>
      <c r="E8" s="210"/>
      <c r="F8" s="210"/>
      <c r="G8" s="37"/>
      <c r="J8"/>
      <c r="K8" s="37"/>
    </row>
    <row r="9" spans="1:13" ht="15" thickBot="1" x14ac:dyDescent="0.35">
      <c r="B9" s="117" t="s">
        <v>54</v>
      </c>
      <c r="C9" s="58" t="s">
        <v>50</v>
      </c>
      <c r="D9" s="161"/>
      <c r="E9" s="210"/>
      <c r="F9" s="210"/>
      <c r="G9" s="37"/>
      <c r="J9"/>
      <c r="K9" s="37"/>
    </row>
    <row r="10" spans="1:13" ht="15" thickBot="1" x14ac:dyDescent="0.35">
      <c r="B10" s="117" t="s">
        <v>55</v>
      </c>
      <c r="C10" s="58" t="s">
        <v>50</v>
      </c>
      <c r="D10" s="161"/>
      <c r="E10" s="210"/>
      <c r="F10" s="210"/>
      <c r="G10" s="37"/>
      <c r="J10"/>
      <c r="K10" s="37"/>
    </row>
    <row r="11" spans="1:13" ht="15" thickBot="1" x14ac:dyDescent="0.35">
      <c r="B11" s="2" t="s">
        <v>56</v>
      </c>
      <c r="G11" s="33"/>
    </row>
    <row r="12" spans="1:13" ht="42.75" customHeight="1" thickBot="1" x14ac:dyDescent="0.35">
      <c r="B12" s="146"/>
      <c r="C12" s="211" t="s">
        <v>57</v>
      </c>
      <c r="D12" s="212" t="s">
        <v>58</v>
      </c>
      <c r="E12" s="212" t="s">
        <v>59</v>
      </c>
      <c r="F12" s="146" t="s">
        <v>60</v>
      </c>
      <c r="G12" s="146" t="s">
        <v>61</v>
      </c>
      <c r="H12" s="213" t="s">
        <v>62</v>
      </c>
      <c r="K12" s="37"/>
    </row>
    <row r="13" spans="1:13" ht="15" thickBot="1" x14ac:dyDescent="0.35">
      <c r="A13"/>
      <c r="B13" s="147" t="s">
        <v>63</v>
      </c>
      <c r="C13" s="207" t="s">
        <v>50</v>
      </c>
      <c r="D13" s="207" t="s">
        <v>50</v>
      </c>
      <c r="E13" s="207" t="s">
        <v>180</v>
      </c>
      <c r="F13" s="214">
        <v>0.4</v>
      </c>
      <c r="G13" s="215">
        <f>IF(C7="Ja",10%,0%)</f>
        <v>0</v>
      </c>
      <c r="H13" s="216">
        <f>IFERROR(_xlfn.XLOOKUP(E13,Blad1!D46:D48,Blad1!E46:E48,,0),"n.v.t.")</f>
        <v>0.1</v>
      </c>
      <c r="K13" s="37"/>
      <c r="M13" s="66"/>
    </row>
    <row r="14" spans="1:13" x14ac:dyDescent="0.3">
      <c r="A14"/>
      <c r="B14" s="48"/>
      <c r="C14" s="217"/>
      <c r="D14" s="217"/>
      <c r="E14" s="217"/>
      <c r="F14" s="217"/>
      <c r="H14" s="37"/>
    </row>
    <row r="15" spans="1:13" x14ac:dyDescent="0.3">
      <c r="B15" s="48"/>
      <c r="C15" s="63"/>
      <c r="D15" s="63"/>
      <c r="E15" s="237" t="s">
        <v>64</v>
      </c>
      <c r="F15" s="63"/>
      <c r="H15" s="37"/>
    </row>
    <row r="16" spans="1:13" x14ac:dyDescent="0.3">
      <c r="B16" s="48"/>
      <c r="C16" s="63"/>
      <c r="D16" s="63"/>
      <c r="E16" s="238" t="s">
        <v>65</v>
      </c>
      <c r="F16" s="63"/>
      <c r="H16" s="37"/>
    </row>
    <row r="17" spans="8:8" x14ac:dyDescent="0.3">
      <c r="H17" s="37"/>
    </row>
    <row r="18" spans="8:8" x14ac:dyDescent="0.3">
      <c r="H18" s="37"/>
    </row>
  </sheetData>
  <sheetProtection algorithmName="SHA-512" hashValue="3Hon6snUgRFwg5AS58a0I3b19aAKoXvJ80cKMX2EVFxWX/INUUqv/rbHR6xPIx0kTpOYtMRAQvo9n9Hbxtz3hw==" saltValue="aLYi5ZwGgf9+yLFfC9xHRg==" spinCount="100000" sheet="1" objects="1" scenarios="1"/>
  <phoneticPr fontId="10" type="noConversion"/>
  <dataValidations xWindow="664" yWindow="486" count="4">
    <dataValidation type="list" allowBlank="1" showInputMessage="1" showErrorMessage="1" sqref="C6" xr:uid="{0BCC2075-80A0-405D-BA84-D7D4E1F4A697}">
      <formula1>keuze_thema</formula1>
    </dataValidation>
    <dataValidation type="list" allowBlank="1" showInputMessage="1" showErrorMessage="1" sqref="C8" xr:uid="{BE00FA1D-4092-472A-A3A7-07BE7FB0B7FE}">
      <formula1>keuze_energie</formula1>
    </dataValidation>
    <dataValidation type="list" allowBlank="1" showInputMessage="1" showErrorMessage="1" sqref="C7 C9:C10" xr:uid="{EDB800BC-9303-47E0-9CB6-4A7C41DCE9B5}">
      <formula1>keuze_jn</formula1>
    </dataValidation>
    <dataValidation type="list" allowBlank="1" showInputMessage="1" showErrorMessage="1" errorTitle="Fout" error="Kies tussen een kleine, middelgrote of een grote onderneming" promptTitle="Soort onderneming" prompt="Kies tussen een kleine, middelgrote of een grote onderneming" sqref="E13" xr:uid="{891D5B86-546F-4DF6-9BA3-E3834362290F}">
      <formula1>keuze_onderneming</formula1>
    </dataValidation>
  </dataValidations>
  <hyperlinks>
    <hyperlink ref="E16" r:id="rId1" xr:uid="{1E09DEB1-CEB8-414F-A5F7-8C6C4388C067}"/>
  </hyperlinks>
  <printOptions headings="1"/>
  <pageMargins left="0.25" right="0.25" top="0.75" bottom="0.75" header="0.3" footer="0.3"/>
  <pageSetup paperSize="9" scale="52" orientation="landscape" r:id="rId2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C71A8-11BA-484C-A765-83BC5AF031A4}">
  <sheetPr codeName="Blad3">
    <pageSetUpPr fitToPage="1"/>
  </sheetPr>
  <dimension ref="A1:H92"/>
  <sheetViews>
    <sheetView zoomScaleNormal="100" workbookViewId="0"/>
  </sheetViews>
  <sheetFormatPr defaultColWidth="9.21875" defaultRowHeight="14.4" x14ac:dyDescent="0.3"/>
  <cols>
    <col min="1" max="1" width="27.44140625" customWidth="1"/>
    <col min="2" max="3" width="19" customWidth="1"/>
    <col min="4" max="4" width="20.77734375" customWidth="1"/>
    <col min="5" max="5" width="16.21875" customWidth="1"/>
    <col min="6" max="6" width="18" customWidth="1"/>
    <col min="7" max="7" width="26.44140625" customWidth="1"/>
    <col min="8" max="8" width="9.21875" customWidth="1"/>
  </cols>
  <sheetData>
    <row r="1" spans="1:7" ht="31.2" x14ac:dyDescent="0.6">
      <c r="A1" s="46" t="str">
        <f>+'Basisgegevens Begroting'!C13</f>
        <v>&lt;maak een keuze&gt;</v>
      </c>
    </row>
    <row r="2" spans="1:7" ht="15" thickBot="1" x14ac:dyDescent="0.35"/>
    <row r="3" spans="1:7" x14ac:dyDescent="0.3">
      <c r="A3" s="29" t="s">
        <v>66</v>
      </c>
      <c r="B3" s="16"/>
      <c r="C3" s="16"/>
      <c r="D3" s="16"/>
      <c r="E3" s="16"/>
      <c r="F3" s="16"/>
      <c r="G3" s="239"/>
    </row>
    <row r="4" spans="1:7" x14ac:dyDescent="0.3">
      <c r="A4" s="27" t="s">
        <v>67</v>
      </c>
      <c r="B4" s="8" t="s">
        <v>68</v>
      </c>
      <c r="C4" s="8" t="s">
        <v>69</v>
      </c>
      <c r="D4" s="8" t="s">
        <v>70</v>
      </c>
      <c r="E4" s="8" t="s">
        <v>71</v>
      </c>
      <c r="F4" s="131" t="s">
        <v>72</v>
      </c>
      <c r="G4" s="240" t="s">
        <v>73</v>
      </c>
    </row>
    <row r="5" spans="1:7" x14ac:dyDescent="0.3">
      <c r="A5" s="31"/>
      <c r="B5" s="22"/>
      <c r="C5" s="23"/>
      <c r="D5" s="52"/>
      <c r="E5" s="15">
        <v>0</v>
      </c>
      <c r="F5" s="123">
        <f>IF(E5,SUM('Basisgegevens Begroting'!$F$13:$H$13),0)</f>
        <v>0</v>
      </c>
      <c r="G5" s="241">
        <f>+F5*E5</f>
        <v>0</v>
      </c>
    </row>
    <row r="6" spans="1:7" x14ac:dyDescent="0.3">
      <c r="A6" s="31"/>
      <c r="B6" s="22"/>
      <c r="C6" s="23"/>
      <c r="D6" s="52"/>
      <c r="E6" s="15">
        <v>0</v>
      </c>
      <c r="F6" s="123">
        <f>IF(E6,SUM('Basisgegevens Begroting'!$F$13:$H$13),0)</f>
        <v>0</v>
      </c>
      <c r="G6" s="241">
        <f t="shared" ref="G6:G19" si="0">+F6*E6</f>
        <v>0</v>
      </c>
    </row>
    <row r="7" spans="1:7" x14ac:dyDescent="0.3">
      <c r="A7" s="31"/>
      <c r="B7" s="22"/>
      <c r="C7" s="23"/>
      <c r="D7" s="52"/>
      <c r="E7" s="15">
        <v>0</v>
      </c>
      <c r="F7" s="123">
        <f>IF(E7,SUM('Basisgegevens Begroting'!$F$13:$H$13),0)</f>
        <v>0</v>
      </c>
      <c r="G7" s="241">
        <f t="shared" si="0"/>
        <v>0</v>
      </c>
    </row>
    <row r="8" spans="1:7" x14ac:dyDescent="0.3">
      <c r="A8" s="31"/>
      <c r="B8" s="22"/>
      <c r="C8" s="23"/>
      <c r="D8" s="52"/>
      <c r="E8" s="15">
        <v>0</v>
      </c>
      <c r="F8" s="123">
        <f>IF(E8,SUM('Basisgegevens Begroting'!$F$13:$H$13),0)</f>
        <v>0</v>
      </c>
      <c r="G8" s="241">
        <f t="shared" si="0"/>
        <v>0</v>
      </c>
    </row>
    <row r="9" spans="1:7" x14ac:dyDescent="0.3">
      <c r="A9" s="31"/>
      <c r="B9" s="22"/>
      <c r="C9" s="22"/>
      <c r="D9" s="53"/>
      <c r="E9" s="15">
        <v>0</v>
      </c>
      <c r="F9" s="123">
        <f>IF(E9,SUM('Basisgegevens Begroting'!$F$13:$H$13),0)</f>
        <v>0</v>
      </c>
      <c r="G9" s="241">
        <f t="shared" si="0"/>
        <v>0</v>
      </c>
    </row>
    <row r="10" spans="1:7" x14ac:dyDescent="0.3">
      <c r="A10" s="31"/>
      <c r="B10" s="22"/>
      <c r="C10" s="22"/>
      <c r="D10" s="53"/>
      <c r="E10" s="15">
        <v>0</v>
      </c>
      <c r="F10" s="123">
        <f>IF(E10,SUM('Basisgegevens Begroting'!$F$13:$H$13),0)</f>
        <v>0</v>
      </c>
      <c r="G10" s="241">
        <f t="shared" si="0"/>
        <v>0</v>
      </c>
    </row>
    <row r="11" spans="1:7" x14ac:dyDescent="0.3">
      <c r="A11" s="31"/>
      <c r="B11" s="22"/>
      <c r="C11" s="22"/>
      <c r="D11" s="53"/>
      <c r="E11" s="15">
        <v>0</v>
      </c>
      <c r="F11" s="123">
        <f>IF(E11,SUM('Basisgegevens Begroting'!$F$13:$H$13),0)</f>
        <v>0</v>
      </c>
      <c r="G11" s="241">
        <f t="shared" si="0"/>
        <v>0</v>
      </c>
    </row>
    <row r="12" spans="1:7" x14ac:dyDescent="0.3">
      <c r="A12" s="31"/>
      <c r="B12" s="22"/>
      <c r="C12" s="22"/>
      <c r="D12" s="53"/>
      <c r="E12" s="15">
        <v>0</v>
      </c>
      <c r="F12" s="123">
        <f>IF(E12,SUM('Basisgegevens Begroting'!$F$13:$H$13),0)</f>
        <v>0</v>
      </c>
      <c r="G12" s="241">
        <f t="shared" si="0"/>
        <v>0</v>
      </c>
    </row>
    <row r="13" spans="1:7" x14ac:dyDescent="0.3">
      <c r="A13" s="31"/>
      <c r="B13" s="22"/>
      <c r="C13" s="22"/>
      <c r="D13" s="53"/>
      <c r="E13" s="15">
        <v>0</v>
      </c>
      <c r="F13" s="123">
        <f>IF(E13,SUM('Basisgegevens Begroting'!$F$13:$H$13),0)</f>
        <v>0</v>
      </c>
      <c r="G13" s="241">
        <f t="shared" si="0"/>
        <v>0</v>
      </c>
    </row>
    <row r="14" spans="1:7" x14ac:dyDescent="0.3">
      <c r="A14" s="31"/>
      <c r="B14" s="22"/>
      <c r="C14" s="22"/>
      <c r="D14" s="53"/>
      <c r="E14" s="15">
        <v>0</v>
      </c>
      <c r="F14" s="123">
        <f>IF(E14,SUM('Basisgegevens Begroting'!$F$13:$H$13),0)</f>
        <v>0</v>
      </c>
      <c r="G14" s="241">
        <f t="shared" si="0"/>
        <v>0</v>
      </c>
    </row>
    <row r="15" spans="1:7" x14ac:dyDescent="0.3">
      <c r="A15" s="31"/>
      <c r="B15" s="22"/>
      <c r="C15" s="22"/>
      <c r="D15" s="53"/>
      <c r="E15" s="15">
        <v>0</v>
      </c>
      <c r="F15" s="123">
        <f>IF(E15,SUM('Basisgegevens Begroting'!$F$13:$H$13),0)</f>
        <v>0</v>
      </c>
      <c r="G15" s="241">
        <f t="shared" si="0"/>
        <v>0</v>
      </c>
    </row>
    <row r="16" spans="1:7" x14ac:dyDescent="0.3">
      <c r="A16" s="31"/>
      <c r="B16" s="22"/>
      <c r="C16" s="22"/>
      <c r="D16" s="53"/>
      <c r="E16" s="15">
        <v>0</v>
      </c>
      <c r="F16" s="123">
        <f>IF(E16,SUM('Basisgegevens Begroting'!$F$13:$H$13),0)</f>
        <v>0</v>
      </c>
      <c r="G16" s="241">
        <f t="shared" si="0"/>
        <v>0</v>
      </c>
    </row>
    <row r="17" spans="1:8" x14ac:dyDescent="0.3">
      <c r="A17" s="31"/>
      <c r="B17" s="22"/>
      <c r="C17" s="22"/>
      <c r="D17" s="53"/>
      <c r="E17" s="15">
        <v>0</v>
      </c>
      <c r="F17" s="123">
        <f>IF(E17,SUM('Basisgegevens Begroting'!$F$13:$H$13),0)</f>
        <v>0</v>
      </c>
      <c r="G17" s="241">
        <f t="shared" si="0"/>
        <v>0</v>
      </c>
    </row>
    <row r="18" spans="1:8" x14ac:dyDescent="0.3">
      <c r="A18" s="31"/>
      <c r="B18" s="22"/>
      <c r="C18" s="22"/>
      <c r="D18" s="53"/>
      <c r="E18" s="15">
        <v>0</v>
      </c>
      <c r="F18" s="123">
        <f>IF(E18,SUM('Basisgegevens Begroting'!$F$13:$H$13),0)</f>
        <v>0</v>
      </c>
      <c r="G18" s="241">
        <f t="shared" si="0"/>
        <v>0</v>
      </c>
    </row>
    <row r="19" spans="1:8" x14ac:dyDescent="0.3">
      <c r="A19" s="31"/>
      <c r="B19" s="22"/>
      <c r="C19" s="22"/>
      <c r="D19" s="53"/>
      <c r="E19" s="15">
        <v>0</v>
      </c>
      <c r="F19" s="123">
        <f>IF(E19,SUM('Basisgegevens Begroting'!$F$13:$H$13),0)</f>
        <v>0</v>
      </c>
      <c r="G19" s="241">
        <f t="shared" si="0"/>
        <v>0</v>
      </c>
    </row>
    <row r="20" spans="1:8" ht="15" thickBot="1" x14ac:dyDescent="0.35">
      <c r="A20" s="31"/>
      <c r="B20" s="255"/>
      <c r="C20" s="255"/>
      <c r="D20" s="255"/>
      <c r="E20" s="243">
        <v>0</v>
      </c>
      <c r="F20" s="244">
        <f>IF(E20,SUM('Basisgegevens Begroting'!$F$13:$H$13),0)</f>
        <v>0</v>
      </c>
      <c r="G20" s="251">
        <f>+F20*E20</f>
        <v>0</v>
      </c>
    </row>
    <row r="21" spans="1:8" ht="15" thickBot="1" x14ac:dyDescent="0.35">
      <c r="A21" s="170"/>
      <c r="B21" s="132"/>
      <c r="C21" s="132"/>
      <c r="D21" s="254" t="s">
        <v>74</v>
      </c>
      <c r="E21" s="12">
        <f>SUM(E5:E20)</f>
        <v>0</v>
      </c>
      <c r="F21" s="253" t="s">
        <v>74</v>
      </c>
      <c r="G21" s="242">
        <f>SUM(G5:G20)</f>
        <v>0</v>
      </c>
      <c r="H21" s="125" t="str">
        <f>IF(($G$21+$G$33+$G$45)&gt;Blad1!$E$61,"!!","")</f>
        <v/>
      </c>
    </row>
    <row r="22" spans="1:8" ht="15" thickBot="1" x14ac:dyDescent="0.35">
      <c r="F22" s="256"/>
    </row>
    <row r="23" spans="1:8" x14ac:dyDescent="0.3">
      <c r="A23" s="29" t="s">
        <v>55</v>
      </c>
      <c r="B23" s="16"/>
      <c r="C23" s="16"/>
      <c r="D23" s="16"/>
      <c r="E23" s="16"/>
      <c r="F23" s="252"/>
      <c r="G23" s="239"/>
    </row>
    <row r="24" spans="1:8" x14ac:dyDescent="0.3">
      <c r="A24" s="245" t="s">
        <v>67</v>
      </c>
      <c r="B24" s="98" t="s">
        <v>68</v>
      </c>
      <c r="C24" s="8" t="s">
        <v>69</v>
      </c>
      <c r="D24" s="8" t="s">
        <v>70</v>
      </c>
      <c r="E24" s="8" t="s">
        <v>71</v>
      </c>
      <c r="F24" s="131" t="s">
        <v>72</v>
      </c>
      <c r="G24" s="240" t="s">
        <v>73</v>
      </c>
    </row>
    <row r="25" spans="1:8" x14ac:dyDescent="0.3">
      <c r="A25" s="31"/>
      <c r="B25" s="22"/>
      <c r="C25" s="23"/>
      <c r="D25" s="52"/>
      <c r="E25" s="15">
        <v>0</v>
      </c>
      <c r="F25" s="123">
        <f>IF(E25,SUM('Basisgegevens Begroting'!$F$13:$H$13),0)</f>
        <v>0</v>
      </c>
      <c r="G25" s="241">
        <f>+F25*E25</f>
        <v>0</v>
      </c>
    </row>
    <row r="26" spans="1:8" x14ac:dyDescent="0.3">
      <c r="A26" s="31"/>
      <c r="B26" s="22"/>
      <c r="C26" s="23"/>
      <c r="D26" s="52"/>
      <c r="E26" s="15">
        <v>0</v>
      </c>
      <c r="F26" s="123">
        <f>IF(E26,SUM('Basisgegevens Begroting'!$F$13:$H$13),0)</f>
        <v>0</v>
      </c>
      <c r="G26" s="241">
        <f t="shared" ref="G26:G32" si="1">+F26*E26</f>
        <v>0</v>
      </c>
    </row>
    <row r="27" spans="1:8" x14ac:dyDescent="0.3">
      <c r="A27" s="31"/>
      <c r="B27" s="22"/>
      <c r="C27" s="23"/>
      <c r="D27" s="52"/>
      <c r="E27" s="15">
        <v>0</v>
      </c>
      <c r="F27" s="123">
        <f>IF(E27,SUM('Basisgegevens Begroting'!$F$13:$H$13),0)</f>
        <v>0</v>
      </c>
      <c r="G27" s="241">
        <f t="shared" si="1"/>
        <v>0</v>
      </c>
    </row>
    <row r="28" spans="1:8" x14ac:dyDescent="0.3">
      <c r="A28" s="31"/>
      <c r="B28" s="22"/>
      <c r="C28" s="23"/>
      <c r="D28" s="52"/>
      <c r="E28" s="15">
        <v>0</v>
      </c>
      <c r="F28" s="123">
        <f>IF(E28,SUM('Basisgegevens Begroting'!$F$13:$H$13),0)</f>
        <v>0</v>
      </c>
      <c r="G28" s="241">
        <f t="shared" si="1"/>
        <v>0</v>
      </c>
    </row>
    <row r="29" spans="1:8" x14ac:dyDescent="0.3">
      <c r="A29" s="31"/>
      <c r="B29" s="22"/>
      <c r="C29" s="23"/>
      <c r="D29" s="52"/>
      <c r="E29" s="15">
        <v>0</v>
      </c>
      <c r="F29" s="123">
        <f>IF(E29,SUM('Basisgegevens Begroting'!$F$13:$H$13),0)</f>
        <v>0</v>
      </c>
      <c r="G29" s="241">
        <f t="shared" si="1"/>
        <v>0</v>
      </c>
    </row>
    <row r="30" spans="1:8" x14ac:dyDescent="0.3">
      <c r="A30" s="31"/>
      <c r="B30" s="22"/>
      <c r="C30" s="23"/>
      <c r="D30" s="52"/>
      <c r="E30" s="15">
        <v>0</v>
      </c>
      <c r="F30" s="123">
        <f>IF(E30,SUM('Basisgegevens Begroting'!$F$13:$H$13),0)</f>
        <v>0</v>
      </c>
      <c r="G30" s="241">
        <f t="shared" si="1"/>
        <v>0</v>
      </c>
    </row>
    <row r="31" spans="1:8" x14ac:dyDescent="0.3">
      <c r="A31" s="31"/>
      <c r="B31" s="22"/>
      <c r="C31" s="23"/>
      <c r="D31" s="52"/>
      <c r="E31" s="15">
        <v>0</v>
      </c>
      <c r="F31" s="123">
        <f>IF(E31,SUM('Basisgegevens Begroting'!$F$13:$H$13),0)</f>
        <v>0</v>
      </c>
      <c r="G31" s="241">
        <f t="shared" si="1"/>
        <v>0</v>
      </c>
    </row>
    <row r="32" spans="1:8" ht="15" thickBot="1" x14ac:dyDescent="0.35">
      <c r="A32" s="31"/>
      <c r="B32" s="22"/>
      <c r="C32" s="23"/>
      <c r="D32" s="52"/>
      <c r="E32" s="15">
        <v>0</v>
      </c>
      <c r="F32" s="123">
        <f>IF(E32,SUM('Basisgegevens Begroting'!$F$13:$H$13),0)</f>
        <v>0</v>
      </c>
      <c r="G32" s="241">
        <f t="shared" si="1"/>
        <v>0</v>
      </c>
    </row>
    <row r="33" spans="1:8" ht="15" thickBot="1" x14ac:dyDescent="0.35">
      <c r="A33" s="132"/>
      <c r="B33" s="132"/>
      <c r="C33" s="132"/>
      <c r="D33" s="133" t="s">
        <v>74</v>
      </c>
      <c r="E33" s="12">
        <f>SUM(E25:E32)</f>
        <v>0</v>
      </c>
      <c r="F33" s="77" t="s">
        <v>74</v>
      </c>
      <c r="G33" s="242">
        <f>MIN(SUM(G25:G32),Blad1!$E$62)</f>
        <v>0</v>
      </c>
      <c r="H33" s="125" t="str">
        <f>IF(($G$21+$G$33+$G$45)&gt;Blad1!$E$61,"!!","")</f>
        <v/>
      </c>
    </row>
    <row r="34" spans="1:8" ht="15" thickBot="1" x14ac:dyDescent="0.35">
      <c r="G34" s="130" t="str">
        <f>IF(SUM(G25:G32)&gt;Blad1!$E$62,"Let op, maximum subsidie voor dit onderdeel bedraagt € "&amp;TEXT(Blad1!$E$62,"0.00"),"")</f>
        <v/>
      </c>
    </row>
    <row r="35" spans="1:8" x14ac:dyDescent="0.3">
      <c r="A35" s="29" t="s">
        <v>75</v>
      </c>
      <c r="B35" s="16"/>
      <c r="C35" s="16"/>
      <c r="D35" s="16"/>
      <c r="E35" s="16"/>
      <c r="F35" s="16"/>
      <c r="G35" s="239"/>
    </row>
    <row r="36" spans="1:8" x14ac:dyDescent="0.3">
      <c r="A36" s="245" t="s">
        <v>67</v>
      </c>
      <c r="B36" s="98" t="s">
        <v>68</v>
      </c>
      <c r="C36" s="8" t="s">
        <v>69</v>
      </c>
      <c r="D36" s="8" t="s">
        <v>70</v>
      </c>
      <c r="E36" s="8" t="s">
        <v>71</v>
      </c>
      <c r="F36" s="131" t="s">
        <v>72</v>
      </c>
      <c r="G36" s="246" t="s">
        <v>73</v>
      </c>
    </row>
    <row r="37" spans="1:8" x14ac:dyDescent="0.3">
      <c r="A37" s="31"/>
      <c r="B37" s="22"/>
      <c r="C37" s="23"/>
      <c r="D37" s="52"/>
      <c r="E37" s="15">
        <v>0</v>
      </c>
      <c r="F37" s="123">
        <f>IF(E37,SUM('Basisgegevens Begroting'!$F$13:$H$13),0)</f>
        <v>0</v>
      </c>
      <c r="G37" s="241">
        <f>+F37*E37</f>
        <v>0</v>
      </c>
    </row>
    <row r="38" spans="1:8" x14ac:dyDescent="0.3">
      <c r="A38" s="31"/>
      <c r="B38" s="22"/>
      <c r="C38" s="23"/>
      <c r="D38" s="52"/>
      <c r="E38" s="15">
        <v>0</v>
      </c>
      <c r="F38" s="123">
        <f>IF(E38,SUM('Basisgegevens Begroting'!$F$13:$H$13),0)</f>
        <v>0</v>
      </c>
      <c r="G38" s="241">
        <f t="shared" ref="G38:G44" si="2">+F38*E38</f>
        <v>0</v>
      </c>
    </row>
    <row r="39" spans="1:8" x14ac:dyDescent="0.3">
      <c r="A39" s="31"/>
      <c r="B39" s="22"/>
      <c r="C39" s="23"/>
      <c r="D39" s="52"/>
      <c r="E39" s="15">
        <v>0</v>
      </c>
      <c r="F39" s="123">
        <f>IF(E39,SUM('Basisgegevens Begroting'!$F$13:$H$13),0)</f>
        <v>0</v>
      </c>
      <c r="G39" s="241">
        <f t="shared" si="2"/>
        <v>0</v>
      </c>
    </row>
    <row r="40" spans="1:8" x14ac:dyDescent="0.3">
      <c r="A40" s="31"/>
      <c r="B40" s="22"/>
      <c r="C40" s="23"/>
      <c r="D40" s="52"/>
      <c r="E40" s="15">
        <v>0</v>
      </c>
      <c r="F40" s="123">
        <f>IF(E40,SUM('Basisgegevens Begroting'!$F$13:$H$13),0)</f>
        <v>0</v>
      </c>
      <c r="G40" s="241">
        <f t="shared" si="2"/>
        <v>0</v>
      </c>
    </row>
    <row r="41" spans="1:8" x14ac:dyDescent="0.3">
      <c r="A41" s="31"/>
      <c r="B41" s="22"/>
      <c r="C41" s="23"/>
      <c r="D41" s="52"/>
      <c r="E41" s="15">
        <v>0</v>
      </c>
      <c r="F41" s="123">
        <f>IF(E41,SUM('Basisgegevens Begroting'!$F$13:$H$13),0)</f>
        <v>0</v>
      </c>
      <c r="G41" s="241">
        <f t="shared" si="2"/>
        <v>0</v>
      </c>
    </row>
    <row r="42" spans="1:8" x14ac:dyDescent="0.3">
      <c r="A42" s="31"/>
      <c r="B42" s="22"/>
      <c r="C42" s="23"/>
      <c r="D42" s="52"/>
      <c r="E42" s="15">
        <v>0</v>
      </c>
      <c r="F42" s="123">
        <f>IF(E42,SUM('Basisgegevens Begroting'!$F$13:$H$13),0)</f>
        <v>0</v>
      </c>
      <c r="G42" s="241">
        <f t="shared" si="2"/>
        <v>0</v>
      </c>
    </row>
    <row r="43" spans="1:8" x14ac:dyDescent="0.3">
      <c r="A43" s="31"/>
      <c r="B43" s="22"/>
      <c r="C43" s="23"/>
      <c r="D43" s="52"/>
      <c r="E43" s="15">
        <v>0</v>
      </c>
      <c r="F43" s="123">
        <f>IF(E43,SUM('Basisgegevens Begroting'!$F$13:$H$13),0)</f>
        <v>0</v>
      </c>
      <c r="G43" s="241">
        <f t="shared" si="2"/>
        <v>0</v>
      </c>
    </row>
    <row r="44" spans="1:8" ht="15" thickBot="1" x14ac:dyDescent="0.35">
      <c r="A44" s="31"/>
      <c r="B44" s="22"/>
      <c r="C44" s="23"/>
      <c r="D44" s="52"/>
      <c r="E44" s="15">
        <v>0</v>
      </c>
      <c r="F44" s="123">
        <f>IF(E44,SUM('Basisgegevens Begroting'!$F$13:$H$13),0)</f>
        <v>0</v>
      </c>
      <c r="G44" s="241">
        <f t="shared" si="2"/>
        <v>0</v>
      </c>
    </row>
    <row r="45" spans="1:8" ht="15" thickBot="1" x14ac:dyDescent="0.35">
      <c r="A45" s="132"/>
      <c r="B45" s="132"/>
      <c r="C45" s="132"/>
      <c r="D45" s="133" t="s">
        <v>74</v>
      </c>
      <c r="E45" s="12">
        <f>SUM(E37:E44)</f>
        <v>0</v>
      </c>
      <c r="F45" s="77" t="s">
        <v>74</v>
      </c>
      <c r="G45" s="242">
        <f>MIN(SUM(G37:G44),Blad1!$E$63)</f>
        <v>0</v>
      </c>
      <c r="H45" s="125" t="str">
        <f>IF(($G$21+$G$33+$G$45)&gt;Blad1!$E$61,"!!","")</f>
        <v/>
      </c>
    </row>
    <row r="46" spans="1:8" x14ac:dyDescent="0.3">
      <c r="G46" s="130" t="str">
        <f>IF(SUM(G37:G44)&gt;Blad1!$E$63,"Let op, maximum subsidie voor dit onderdeel bedraagt € "&amp;TEXT(Blad1!$E$63,"0.00"),"")</f>
        <v/>
      </c>
    </row>
    <row r="47" spans="1:8" ht="15" thickBot="1" x14ac:dyDescent="0.35">
      <c r="G47" s="130"/>
    </row>
    <row r="48" spans="1:8" x14ac:dyDescent="0.3">
      <c r="A48" s="29" t="s">
        <v>76</v>
      </c>
      <c r="B48" s="124"/>
      <c r="C48" s="124"/>
      <c r="D48" s="124"/>
      <c r="E48" s="124"/>
      <c r="F48" s="124"/>
      <c r="G48" s="247"/>
    </row>
    <row r="49" spans="1:7" x14ac:dyDescent="0.3">
      <c r="A49" s="125" t="str">
        <f>IF('Basisgegevens Begroting'!$C$6=Blad1!$D$53,"U dient te motiveren wat de kosten van een referentiesituatie zijn.","Dit onderdeel is niet van toepassing.")</f>
        <v>Dit onderdeel is niet van toepassing.</v>
      </c>
    </row>
    <row r="50" spans="1:7" ht="15" thickBot="1" x14ac:dyDescent="0.35">
      <c r="A50" s="148" t="str">
        <f>IF('Basisgegevens Begroting'!$C$6=Blad1!$D$53,"Vermeld hieronder de kosten van een zeeschip met eenzelfde levensduur, laadcapaciteit en operationele inzet als het schip waarop het project wordt uitgevoerd, dat is uitgerust met een conventionele verbrandingsmotor.","")</f>
        <v/>
      </c>
    </row>
    <row r="51" spans="1:7" x14ac:dyDescent="0.3">
      <c r="A51" s="29" t="s">
        <v>66</v>
      </c>
      <c r="B51" s="16"/>
      <c r="C51" s="16"/>
      <c r="D51" s="16"/>
      <c r="E51" s="16"/>
      <c r="F51" s="16"/>
      <c r="G51" s="239"/>
    </row>
    <row r="52" spans="1:7" x14ac:dyDescent="0.3">
      <c r="A52" s="27" t="s">
        <v>67</v>
      </c>
      <c r="B52" s="8" t="s">
        <v>68</v>
      </c>
      <c r="C52" s="8" t="s">
        <v>69</v>
      </c>
      <c r="D52" s="8" t="s">
        <v>70</v>
      </c>
      <c r="E52" s="8" t="s">
        <v>71</v>
      </c>
      <c r="F52" s="131" t="s">
        <v>72</v>
      </c>
      <c r="G52" s="240" t="s">
        <v>73</v>
      </c>
    </row>
    <row r="53" spans="1:7" x14ac:dyDescent="0.3">
      <c r="A53" s="31"/>
      <c r="B53" s="22"/>
      <c r="C53" s="23"/>
      <c r="D53" s="52"/>
      <c r="E53" s="15">
        <v>0</v>
      </c>
      <c r="F53" s="123">
        <f>IF(E53,SUM('Basisgegevens Begroting'!$F$13:$H$13),0)</f>
        <v>0</v>
      </c>
      <c r="G53" s="241">
        <f>-F53*E53</f>
        <v>0</v>
      </c>
    </row>
    <row r="54" spans="1:7" x14ac:dyDescent="0.3">
      <c r="A54" s="31"/>
      <c r="B54" s="22"/>
      <c r="C54" s="23"/>
      <c r="D54" s="52"/>
      <c r="E54" s="15">
        <v>0</v>
      </c>
      <c r="F54" s="123">
        <f>IF(E54,SUM('Basisgegevens Begroting'!$F$13:$H$13),0)</f>
        <v>0</v>
      </c>
      <c r="G54" s="241">
        <f t="shared" ref="G54:G68" si="3">-F54*E54</f>
        <v>0</v>
      </c>
    </row>
    <row r="55" spans="1:7" x14ac:dyDescent="0.3">
      <c r="A55" s="31"/>
      <c r="B55" s="22"/>
      <c r="C55" s="23"/>
      <c r="D55" s="52"/>
      <c r="E55" s="15">
        <v>0</v>
      </c>
      <c r="F55" s="123">
        <f>IF(E55,SUM('Basisgegevens Begroting'!$F$13:$H$13),0)</f>
        <v>0</v>
      </c>
      <c r="G55" s="241">
        <f t="shared" si="3"/>
        <v>0</v>
      </c>
    </row>
    <row r="56" spans="1:7" x14ac:dyDescent="0.3">
      <c r="A56" s="31"/>
      <c r="B56" s="22"/>
      <c r="C56" s="23"/>
      <c r="D56" s="52"/>
      <c r="E56" s="15">
        <v>0</v>
      </c>
      <c r="F56" s="123">
        <f>IF(E56,SUM('Basisgegevens Begroting'!$F$13:$H$13),0)</f>
        <v>0</v>
      </c>
      <c r="G56" s="241">
        <f t="shared" si="3"/>
        <v>0</v>
      </c>
    </row>
    <row r="57" spans="1:7" x14ac:dyDescent="0.3">
      <c r="A57" s="31"/>
      <c r="B57" s="22"/>
      <c r="C57" s="22"/>
      <c r="D57" s="53"/>
      <c r="E57" s="15">
        <v>0</v>
      </c>
      <c r="F57" s="123">
        <f>IF(E57,SUM('Basisgegevens Begroting'!$F$13:$H$13),0)</f>
        <v>0</v>
      </c>
      <c r="G57" s="241">
        <f t="shared" si="3"/>
        <v>0</v>
      </c>
    </row>
    <row r="58" spans="1:7" x14ac:dyDescent="0.3">
      <c r="A58" s="31"/>
      <c r="B58" s="22"/>
      <c r="C58" s="22"/>
      <c r="D58" s="53"/>
      <c r="E58" s="15">
        <v>0</v>
      </c>
      <c r="F58" s="123">
        <f>IF(E58,SUM('Basisgegevens Begroting'!$F$13:$H$13),0)</f>
        <v>0</v>
      </c>
      <c r="G58" s="241">
        <f t="shared" si="3"/>
        <v>0</v>
      </c>
    </row>
    <row r="59" spans="1:7" x14ac:dyDescent="0.3">
      <c r="A59" s="31"/>
      <c r="B59" s="22"/>
      <c r="C59" s="22"/>
      <c r="D59" s="53"/>
      <c r="E59" s="15">
        <v>0</v>
      </c>
      <c r="F59" s="123">
        <f>IF(E59,SUM('Basisgegevens Begroting'!$F$13:$H$13),0)</f>
        <v>0</v>
      </c>
      <c r="G59" s="241">
        <f t="shared" si="3"/>
        <v>0</v>
      </c>
    </row>
    <row r="60" spans="1:7" x14ac:dyDescent="0.3">
      <c r="A60" s="31"/>
      <c r="B60" s="22"/>
      <c r="C60" s="22"/>
      <c r="D60" s="53"/>
      <c r="E60" s="15">
        <v>0</v>
      </c>
      <c r="F60" s="123">
        <f>IF(E60,SUM('Basisgegevens Begroting'!$F$13:$H$13),0)</f>
        <v>0</v>
      </c>
      <c r="G60" s="241">
        <f t="shared" si="3"/>
        <v>0</v>
      </c>
    </row>
    <row r="61" spans="1:7" x14ac:dyDescent="0.3">
      <c r="A61" s="31"/>
      <c r="B61" s="22"/>
      <c r="C61" s="22"/>
      <c r="D61" s="53"/>
      <c r="E61" s="15">
        <v>0</v>
      </c>
      <c r="F61" s="123">
        <f>IF(E61,SUM('Basisgegevens Begroting'!$F$13:$H$13),0)</f>
        <v>0</v>
      </c>
      <c r="G61" s="241">
        <f t="shared" si="3"/>
        <v>0</v>
      </c>
    </row>
    <row r="62" spans="1:7" x14ac:dyDescent="0.3">
      <c r="A62" s="31"/>
      <c r="B62" s="22"/>
      <c r="C62" s="22"/>
      <c r="D62" s="53"/>
      <c r="E62" s="15">
        <v>0</v>
      </c>
      <c r="F62" s="123">
        <f>IF(E62,SUM('Basisgegevens Begroting'!$F$13:$H$13),0)</f>
        <v>0</v>
      </c>
      <c r="G62" s="241">
        <f t="shared" si="3"/>
        <v>0</v>
      </c>
    </row>
    <row r="63" spans="1:7" x14ac:dyDescent="0.3">
      <c r="A63" s="31"/>
      <c r="B63" s="22"/>
      <c r="C63" s="22"/>
      <c r="D63" s="53"/>
      <c r="E63" s="15">
        <v>0</v>
      </c>
      <c r="F63" s="123">
        <f>IF(E63,SUM('Basisgegevens Begroting'!$F$13:$H$13),0)</f>
        <v>0</v>
      </c>
      <c r="G63" s="241">
        <f t="shared" si="3"/>
        <v>0</v>
      </c>
    </row>
    <row r="64" spans="1:7" x14ac:dyDescent="0.3">
      <c r="A64" s="31"/>
      <c r="B64" s="22"/>
      <c r="C64" s="22"/>
      <c r="D64" s="53"/>
      <c r="E64" s="15">
        <v>0</v>
      </c>
      <c r="F64" s="123">
        <f>IF(E64,SUM('Basisgegevens Begroting'!$F$13:$H$13),0)</f>
        <v>0</v>
      </c>
      <c r="G64" s="241">
        <f t="shared" si="3"/>
        <v>0</v>
      </c>
    </row>
    <row r="65" spans="1:8" x14ac:dyDescent="0.3">
      <c r="A65" s="31"/>
      <c r="B65" s="22"/>
      <c r="C65" s="22"/>
      <c r="D65" s="53"/>
      <c r="E65" s="15">
        <v>0</v>
      </c>
      <c r="F65" s="123">
        <f>IF(E65,SUM('Basisgegevens Begroting'!$F$13:$H$13),0)</f>
        <v>0</v>
      </c>
      <c r="G65" s="241">
        <f t="shared" si="3"/>
        <v>0</v>
      </c>
    </row>
    <row r="66" spans="1:8" x14ac:dyDescent="0.3">
      <c r="A66" s="31"/>
      <c r="B66" s="22"/>
      <c r="C66" s="22"/>
      <c r="D66" s="53"/>
      <c r="E66" s="15">
        <v>0</v>
      </c>
      <c r="F66" s="123">
        <f>IF(E66,SUM('Basisgegevens Begroting'!$F$13:$H$13),0)</f>
        <v>0</v>
      </c>
      <c r="G66" s="241">
        <f t="shared" si="3"/>
        <v>0</v>
      </c>
    </row>
    <row r="67" spans="1:8" x14ac:dyDescent="0.3">
      <c r="A67" s="31"/>
      <c r="B67" s="22"/>
      <c r="C67" s="22"/>
      <c r="D67" s="53"/>
      <c r="E67" s="15">
        <v>0</v>
      </c>
      <c r="F67" s="123">
        <f>IF(E67,SUM('Basisgegevens Begroting'!$F$13:$H$13),0)</f>
        <v>0</v>
      </c>
      <c r="G67" s="241">
        <f t="shared" si="3"/>
        <v>0</v>
      </c>
    </row>
    <row r="68" spans="1:8" ht="15" thickBot="1" x14ac:dyDescent="0.35">
      <c r="A68" s="31"/>
      <c r="B68" s="22"/>
      <c r="C68" s="22"/>
      <c r="D68" s="53"/>
      <c r="E68" s="15">
        <v>0</v>
      </c>
      <c r="F68" s="123">
        <f>IF(E68,SUM('Basisgegevens Begroting'!$F$13:$H$13),0)</f>
        <v>0</v>
      </c>
      <c r="G68" s="241">
        <f t="shared" si="3"/>
        <v>0</v>
      </c>
    </row>
    <row r="69" spans="1:8" ht="15" thickBot="1" x14ac:dyDescent="0.35">
      <c r="A69" s="7"/>
      <c r="B69" s="134"/>
      <c r="C69" s="134"/>
      <c r="D69" s="133" t="s">
        <v>74</v>
      </c>
      <c r="E69" s="149">
        <f>SUM(E53:E68)</f>
        <v>0</v>
      </c>
      <c r="F69" s="133" t="s">
        <v>74</v>
      </c>
      <c r="G69" s="248">
        <f>SUM(G53:G68)</f>
        <v>0</v>
      </c>
    </row>
    <row r="71" spans="1:8" ht="15" thickBot="1" x14ac:dyDescent="0.35">
      <c r="A71" s="250" t="s">
        <v>77</v>
      </c>
      <c r="B71" s="126"/>
      <c r="C71" s="126"/>
      <c r="D71" s="127"/>
      <c r="E71" s="128">
        <f>E21+E33+E45</f>
        <v>0</v>
      </c>
      <c r="F71" s="126"/>
      <c r="G71" s="249">
        <f>MIN((G21+G33+G45+(G69)),Blad1!$E$61)</f>
        <v>0</v>
      </c>
    </row>
    <row r="72" spans="1:8" ht="15" thickTop="1" x14ac:dyDescent="0.3">
      <c r="G72" s="130" t="str">
        <f>IF((G21+G33+G45)&gt;Blad1!$E$61,"Let op, maximum subsidie bedraagt € "&amp;TEXT(Blad1!$E$61,"0.00"),"")</f>
        <v/>
      </c>
    </row>
    <row r="73" spans="1:8" x14ac:dyDescent="0.3">
      <c r="G73" s="130"/>
    </row>
    <row r="74" spans="1:8" x14ac:dyDescent="0.3">
      <c r="A74" s="170"/>
      <c r="B74" s="132"/>
      <c r="C74" s="132"/>
      <c r="D74" s="171"/>
      <c r="E74" s="206" t="str">
        <f>IF(G74&lt;1,"Vergeet niet de door u gevraagde subsidie in te vullen!    ",IF(G74&gt;Blad1!$E$61,"LET OP: U vraagt meer dan de maximale subsidie aan!    ",""))</f>
        <v xml:space="preserve">Vergeet niet de door u gevraagde subsidie in te vullen!    </v>
      </c>
      <c r="F74" s="199" t="s">
        <v>78</v>
      </c>
      <c r="G74" s="15">
        <v>0</v>
      </c>
      <c r="H74" s="125"/>
    </row>
    <row r="75" spans="1:8" ht="15" thickBot="1" x14ac:dyDescent="0.35"/>
    <row r="76" spans="1:8" x14ac:dyDescent="0.3">
      <c r="A76" s="29" t="s">
        <v>79</v>
      </c>
      <c r="B76" s="16"/>
      <c r="C76" s="16"/>
      <c r="D76" s="16"/>
      <c r="E76" s="16"/>
      <c r="F76" s="16"/>
      <c r="G76" s="239"/>
    </row>
    <row r="77" spans="1:8" x14ac:dyDescent="0.3">
      <c r="A77" s="218"/>
      <c r="B77" s="218"/>
      <c r="C77" s="218"/>
      <c r="D77" s="218"/>
      <c r="E77" s="218"/>
      <c r="F77" s="218"/>
      <c r="G77" s="218"/>
    </row>
    <row r="78" spans="1:8" x14ac:dyDescent="0.3">
      <c r="A78" s="219"/>
      <c r="B78" s="219"/>
      <c r="C78" s="219"/>
      <c r="D78" s="219"/>
      <c r="E78" s="219"/>
      <c r="F78" s="219"/>
      <c r="G78" s="219"/>
    </row>
    <row r="79" spans="1:8" x14ac:dyDescent="0.3">
      <c r="A79" s="219"/>
      <c r="B79" s="219"/>
      <c r="C79" s="219"/>
      <c r="D79" s="219"/>
      <c r="E79" s="219"/>
      <c r="F79" s="219"/>
      <c r="G79" s="219"/>
    </row>
    <row r="80" spans="1:8" x14ac:dyDescent="0.3">
      <c r="A80" s="219"/>
      <c r="B80" s="219"/>
      <c r="C80" s="219"/>
      <c r="D80" s="219"/>
      <c r="E80" s="219"/>
      <c r="F80" s="219"/>
      <c r="G80" s="219"/>
    </row>
    <row r="81" spans="1:7" x14ac:dyDescent="0.3">
      <c r="A81" s="219"/>
      <c r="B81" s="219"/>
      <c r="C81" s="219"/>
      <c r="D81" s="219"/>
      <c r="E81" s="219"/>
      <c r="F81" s="219"/>
      <c r="G81" s="219"/>
    </row>
    <row r="82" spans="1:7" x14ac:dyDescent="0.3">
      <c r="A82" s="219"/>
      <c r="B82" s="219"/>
      <c r="C82" s="219"/>
      <c r="D82" s="219"/>
      <c r="E82" s="219"/>
      <c r="F82" s="219"/>
      <c r="G82" s="219"/>
    </row>
    <row r="83" spans="1:7" x14ac:dyDescent="0.3">
      <c r="A83" s="219"/>
      <c r="B83" s="219"/>
      <c r="C83" s="219"/>
      <c r="D83" s="219"/>
      <c r="E83" s="219"/>
      <c r="F83" s="219"/>
      <c r="G83" s="219"/>
    </row>
    <row r="84" spans="1:7" x14ac:dyDescent="0.3">
      <c r="A84" s="219"/>
      <c r="B84" s="219"/>
      <c r="C84" s="219"/>
      <c r="D84" s="219"/>
      <c r="E84" s="219"/>
      <c r="F84" s="219"/>
      <c r="G84" s="219"/>
    </row>
    <row r="85" spans="1:7" x14ac:dyDescent="0.3">
      <c r="A85" s="219"/>
      <c r="B85" s="219"/>
      <c r="C85" s="219"/>
      <c r="D85" s="219"/>
      <c r="E85" s="219"/>
      <c r="F85" s="219"/>
      <c r="G85" s="219"/>
    </row>
    <row r="86" spans="1:7" x14ac:dyDescent="0.3">
      <c r="A86" s="219"/>
      <c r="B86" s="219"/>
      <c r="C86" s="219"/>
      <c r="D86" s="219"/>
      <c r="E86" s="219"/>
      <c r="F86" s="219"/>
      <c r="G86" s="219"/>
    </row>
    <row r="87" spans="1:7" x14ac:dyDescent="0.3">
      <c r="A87" s="219"/>
      <c r="B87" s="219"/>
      <c r="C87" s="219"/>
      <c r="D87" s="219"/>
      <c r="E87" s="219"/>
      <c r="F87" s="219"/>
      <c r="G87" s="219"/>
    </row>
    <row r="88" spans="1:7" x14ac:dyDescent="0.3">
      <c r="A88" s="219"/>
      <c r="B88" s="219"/>
      <c r="C88" s="219"/>
      <c r="D88" s="219"/>
      <c r="E88" s="219"/>
      <c r="F88" s="219"/>
      <c r="G88" s="219"/>
    </row>
    <row r="89" spans="1:7" x14ac:dyDescent="0.3">
      <c r="A89" s="219"/>
      <c r="B89" s="219"/>
      <c r="C89" s="219"/>
      <c r="D89" s="219"/>
      <c r="E89" s="219"/>
      <c r="F89" s="219"/>
      <c r="G89" s="219"/>
    </row>
    <row r="90" spans="1:7" x14ac:dyDescent="0.3">
      <c r="A90" s="219"/>
      <c r="B90" s="219"/>
      <c r="C90" s="219"/>
      <c r="D90" s="219"/>
      <c r="E90" s="219"/>
      <c r="F90" s="219"/>
      <c r="G90" s="219"/>
    </row>
    <row r="91" spans="1:7" x14ac:dyDescent="0.3">
      <c r="A91" s="219"/>
      <c r="B91" s="219"/>
      <c r="C91" s="219"/>
      <c r="D91" s="219"/>
      <c r="E91" s="219"/>
      <c r="F91" s="219"/>
      <c r="G91" s="219"/>
    </row>
    <row r="92" spans="1:7" ht="15" thickBot="1" x14ac:dyDescent="0.35">
      <c r="A92" s="220"/>
      <c r="B92" s="220"/>
      <c r="C92" s="220"/>
      <c r="D92" s="220"/>
      <c r="E92" s="220"/>
      <c r="F92" s="220"/>
      <c r="G92" s="220"/>
    </row>
  </sheetData>
  <sheetProtection algorithmName="SHA-512" hashValue="6ss+JRshTWMe7vguP1jxMwg0eulVN/r46wGo+TaEhRoqG3TCeYfOyKgnDu8B4RVrBiPRRfqwtRG8Rq2RKIXOPQ==" saltValue="48Lc/WpA3YULT+RxRaZlYA==" spinCount="100000" sheet="1" objects="1" scenarios="1"/>
  <phoneticPr fontId="10" type="noConversion"/>
  <pageMargins left="0.7" right="0.7" top="0.75" bottom="0.75" header="0.3" footer="0.3"/>
  <pageSetup paperSize="9" scale="83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8" id="{7860AA51-BCEC-C04D-B1EA-C36B02BA6E28}">
            <xm:f>'Basisgegevens Begroting'!$C$6&lt;&gt;Blad1!$D$53</xm:f>
            <x14:dxf>
              <font>
                <color theme="0" tint="-0.24994659260841701"/>
              </font>
              <fill>
                <patternFill>
                  <bgColor theme="0"/>
                </patternFill>
              </fill>
            </x14:dxf>
          </x14:cfRule>
          <xm:sqref>A51:G69</xm:sqref>
        </x14:conditionalFormatting>
        <x14:conditionalFormatting xmlns:xm="http://schemas.microsoft.com/office/excel/2006/main">
          <x14:cfRule type="expression" priority="1" id="{4141053D-6B5C-2D43-B704-499C37CA953A}">
            <xm:f>'Basisgegevens Begroting'!$C$10&lt;&gt;"ja"</xm:f>
            <x14:dxf>
              <font>
                <color theme="0" tint="-0.24994659260841701"/>
              </font>
              <fill>
                <patternFill>
                  <bgColor theme="0"/>
                </patternFill>
              </fill>
            </x14:dxf>
          </x14:cfRule>
          <xm:sqref>A23:H34</xm:sqref>
        </x14:conditionalFormatting>
        <x14:conditionalFormatting xmlns:xm="http://schemas.microsoft.com/office/excel/2006/main">
          <x14:cfRule type="expression" priority="2" id="{33498953-085B-404A-8648-7CA240D0D97A}">
            <xm:f>'Basisgegevens Begroting'!$C$9&lt;&gt;"ja"</xm:f>
            <x14:dxf>
              <font>
                <color theme="0" tint="-0.24994659260841701"/>
              </font>
              <fill>
                <patternFill>
                  <bgColor theme="0"/>
                </patternFill>
              </fill>
            </x14:dxf>
          </x14:cfRule>
          <xm:sqref>A35:H46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52A9D-AAFA-40E6-8CF2-D59A4010E785}">
  <sheetPr codeName="Blad7"/>
  <dimension ref="A1:R52"/>
  <sheetViews>
    <sheetView zoomScaleNormal="100" workbookViewId="0">
      <selection activeCell="B8" sqref="B8:D8"/>
    </sheetView>
  </sheetViews>
  <sheetFormatPr defaultColWidth="9.21875" defaultRowHeight="13.8" x14ac:dyDescent="0.25"/>
  <cols>
    <col min="1" max="1" width="4.21875" style="223" customWidth="1"/>
    <col min="2" max="2" width="35.77734375" style="82" customWidth="1"/>
    <col min="3" max="3" width="29.77734375" style="82" customWidth="1"/>
    <col min="4" max="6" width="29.77734375" style="83" customWidth="1"/>
    <col min="7" max="7" width="26.77734375" style="83" customWidth="1"/>
    <col min="8" max="8" width="44.21875" style="83" bestFit="1" customWidth="1"/>
    <col min="9" max="9" width="16.21875" style="83" customWidth="1"/>
    <col min="10" max="10" width="20.44140625" style="83" customWidth="1"/>
    <col min="11" max="11" width="26.77734375" style="83" customWidth="1"/>
    <col min="12" max="12" width="25.77734375" style="82" customWidth="1"/>
    <col min="13" max="13" width="13.77734375" style="83" bestFit="1" customWidth="1"/>
    <col min="14" max="14" width="43.44140625" style="107" bestFit="1" customWidth="1"/>
    <col min="15" max="15" width="26" style="172" customWidth="1"/>
    <col min="16" max="16" width="12.77734375" style="172" customWidth="1"/>
    <col min="17" max="17" width="10.77734375" style="172" customWidth="1"/>
    <col min="18" max="18" width="37.44140625" style="172" customWidth="1"/>
    <col min="19" max="19" width="12.77734375" style="172" customWidth="1"/>
    <col min="20" max="20" width="62" style="172" customWidth="1"/>
    <col min="21" max="16384" width="9.21875" style="172"/>
  </cols>
  <sheetData>
    <row r="1" spans="1:18" ht="14.4" thickBot="1" x14ac:dyDescent="0.3">
      <c r="A1" s="172"/>
      <c r="N1" s="83"/>
      <c r="O1" s="83"/>
    </row>
    <row r="2" spans="1:18" ht="14.4" thickBot="1" x14ac:dyDescent="0.3">
      <c r="A2" s="172"/>
      <c r="B2" s="24" t="s">
        <v>47</v>
      </c>
      <c r="C2" s="152" t="str">
        <f>'Basisgegevens Begroting'!C4</f>
        <v>Vroege opschaling energietransitie zeeschepen 2026-2030</v>
      </c>
      <c r="D2" s="153"/>
      <c r="N2" s="83"/>
      <c r="O2" s="83"/>
    </row>
    <row r="3" spans="1:18" ht="14.4" thickBot="1" x14ac:dyDescent="0.3">
      <c r="A3" s="172"/>
      <c r="B3" s="24" t="s">
        <v>80</v>
      </c>
      <c r="C3" s="152" t="str">
        <f>+'Basisgegevens Begroting'!C5</f>
        <v>&lt;maak een keuze&gt;</v>
      </c>
      <c r="D3" s="153"/>
      <c r="E3" s="101"/>
      <c r="F3" s="101"/>
      <c r="G3" s="101"/>
      <c r="H3" s="101"/>
      <c r="I3" s="101"/>
      <c r="J3" s="101"/>
      <c r="K3" s="101"/>
      <c r="N3" s="83"/>
      <c r="O3" s="83"/>
      <c r="P3" s="82"/>
    </row>
    <row r="4" spans="1:18" ht="14.4" thickBot="1" x14ac:dyDescent="0.3">
      <c r="A4" s="172"/>
      <c r="B4" s="24" t="s">
        <v>81</v>
      </c>
      <c r="C4" s="152" t="str">
        <f>+'Basisgegevens Begroting'!C13</f>
        <v>&lt;maak een keuze&gt;</v>
      </c>
      <c r="D4" s="153"/>
      <c r="E4" s="101"/>
      <c r="F4" s="101"/>
      <c r="G4" s="101"/>
      <c r="H4" s="101"/>
      <c r="I4" s="101"/>
      <c r="J4" s="101"/>
      <c r="K4" s="101"/>
      <c r="N4" s="83"/>
      <c r="O4" s="83"/>
      <c r="P4" s="82"/>
    </row>
    <row r="5" spans="1:18" x14ac:dyDescent="0.25">
      <c r="A5" s="172"/>
      <c r="B5" s="101"/>
      <c r="C5" s="101"/>
      <c r="D5" s="101"/>
      <c r="E5" s="101"/>
      <c r="F5" s="101"/>
      <c r="G5" s="101"/>
      <c r="H5" s="101"/>
      <c r="I5" s="101"/>
      <c r="J5" s="101"/>
      <c r="K5" s="101"/>
      <c r="N5" s="83"/>
      <c r="O5" s="83"/>
      <c r="P5" s="82"/>
    </row>
    <row r="6" spans="1:18" x14ac:dyDescent="0.25">
      <c r="A6" s="172"/>
      <c r="B6" s="87" t="s">
        <v>82</v>
      </c>
      <c r="C6" s="7"/>
      <c r="D6" s="101"/>
      <c r="E6" s="101"/>
      <c r="F6" s="101"/>
      <c r="G6" s="101"/>
      <c r="H6" s="101"/>
      <c r="I6" s="101"/>
      <c r="J6" s="101"/>
      <c r="K6" s="101"/>
      <c r="N6" s="83"/>
      <c r="O6" s="83"/>
      <c r="P6" s="82"/>
    </row>
    <row r="7" spans="1:18" ht="14.4" hidden="1" thickBot="1" x14ac:dyDescent="0.3">
      <c r="A7" s="221"/>
      <c r="B7" s="30" t="str">
        <f>+'Basisgegevens Begroting'!C13</f>
        <v>&lt;maak een keuze&gt;</v>
      </c>
      <c r="C7" s="154"/>
      <c r="D7" s="102"/>
      <c r="E7" s="102"/>
      <c r="F7" s="103"/>
      <c r="H7" s="101"/>
      <c r="I7" s="101"/>
      <c r="J7" s="101"/>
      <c r="K7" s="82"/>
      <c r="L7" s="43"/>
      <c r="M7" s="10"/>
      <c r="N7" s="172"/>
    </row>
    <row r="8" spans="1:18" ht="21.75" hidden="1" customHeight="1" x14ac:dyDescent="0.25">
      <c r="A8" s="221"/>
      <c r="B8" s="261" t="str">
        <f>"Deze subsidie is conform de bedragen van " &amp;E9</f>
        <v>Deze subsidie is conform de bedragen van &lt;maak een keuze&gt;</v>
      </c>
      <c r="C8" s="262"/>
      <c r="D8" s="262"/>
      <c r="E8" s="84" t="s">
        <v>71</v>
      </c>
      <c r="F8" s="104" t="s">
        <v>83</v>
      </c>
      <c r="H8" s="101"/>
      <c r="I8" s="101"/>
      <c r="J8" s="101"/>
      <c r="K8" s="82"/>
      <c r="L8" s="105"/>
      <c r="M8" s="44"/>
      <c r="N8" s="172"/>
    </row>
    <row r="9" spans="1:18" hidden="1" x14ac:dyDescent="0.25">
      <c r="A9" s="221"/>
      <c r="B9" s="27"/>
      <c r="C9" s="9"/>
      <c r="D9" s="20"/>
      <c r="E9" s="263" t="str">
        <f>+B7</f>
        <v>&lt;maak een keuze&gt;</v>
      </c>
      <c r="F9" s="264"/>
      <c r="H9" s="101"/>
      <c r="I9" s="101"/>
      <c r="J9" s="101"/>
      <c r="K9" s="82"/>
      <c r="L9" s="10"/>
      <c r="M9" s="10"/>
      <c r="N9" s="172"/>
    </row>
    <row r="10" spans="1:18" hidden="1" x14ac:dyDescent="0.25">
      <c r="A10" s="221"/>
      <c r="B10" s="258" t="str">
        <f xml:space="preserve"> "Kosten van "&amp;E9</f>
        <v>Kosten van &lt;maak een keuze&gt;</v>
      </c>
      <c r="C10" s="259"/>
      <c r="D10" s="260"/>
      <c r="E10" s="85">
        <f>+'Kosten Aanvrager'!E71</f>
        <v>0</v>
      </c>
      <c r="F10" s="86">
        <f>+'Kosten Aanvrager'!G71</f>
        <v>0</v>
      </c>
      <c r="G10" s="87"/>
      <c r="H10" s="88"/>
      <c r="I10" s="106"/>
      <c r="J10" s="101"/>
      <c r="L10" s="6"/>
      <c r="M10" s="10"/>
      <c r="N10" s="172"/>
    </row>
    <row r="11" spans="1:18" ht="14.4" hidden="1" thickBot="1" x14ac:dyDescent="0.3">
      <c r="A11" s="221"/>
      <c r="B11" s="30"/>
      <c r="C11" s="14"/>
      <c r="D11" s="14"/>
      <c r="E11" s="13"/>
      <c r="F11" s="68"/>
      <c r="G11" s="82"/>
      <c r="H11" s="88"/>
      <c r="I11" s="101"/>
      <c r="J11" s="101"/>
      <c r="L11" s="6"/>
      <c r="M11" s="7"/>
      <c r="N11" s="172"/>
    </row>
    <row r="12" spans="1:18" ht="14.4" thickBot="1" x14ac:dyDescent="0.3">
      <c r="A12" s="172"/>
      <c r="B12" s="172"/>
      <c r="C12" s="172"/>
      <c r="D12" s="172"/>
      <c r="E12" s="172"/>
      <c r="F12" s="172"/>
      <c r="G12" s="172"/>
      <c r="I12" s="43"/>
      <c r="J12" s="101"/>
      <c r="L12" s="6"/>
      <c r="M12" s="10"/>
      <c r="N12" s="172"/>
      <c r="R12" s="173"/>
    </row>
    <row r="13" spans="1:18" ht="14.4" thickBot="1" x14ac:dyDescent="0.3">
      <c r="A13" s="172"/>
      <c r="B13" s="35" t="s">
        <v>84</v>
      </c>
      <c r="C13" s="36"/>
      <c r="D13" s="36"/>
      <c r="E13" s="36"/>
      <c r="F13" s="55"/>
      <c r="G13" s="89"/>
      <c r="H13" s="101"/>
      <c r="J13" s="6"/>
      <c r="K13" s="7"/>
      <c r="L13" s="172"/>
      <c r="M13" s="172"/>
      <c r="N13" s="172"/>
      <c r="P13" s="173"/>
    </row>
    <row r="14" spans="1:18" x14ac:dyDescent="0.25">
      <c r="A14" s="172"/>
      <c r="B14" s="155"/>
      <c r="C14" s="156"/>
      <c r="D14" s="157"/>
      <c r="E14" s="158" t="s">
        <v>85</v>
      </c>
      <c r="F14" s="159" t="s">
        <v>83</v>
      </c>
      <c r="G14" s="43"/>
      <c r="H14" s="101"/>
      <c r="J14" s="82"/>
      <c r="K14" s="6"/>
      <c r="L14" s="10"/>
      <c r="M14" s="172"/>
      <c r="N14" s="172"/>
      <c r="Q14" s="173"/>
    </row>
    <row r="15" spans="1:18" x14ac:dyDescent="0.25">
      <c r="A15" s="172"/>
      <c r="B15" s="160" t="s">
        <v>66</v>
      </c>
      <c r="C15" s="161"/>
      <c r="D15" s="162"/>
      <c r="E15" s="163">
        <f>'Kosten Aanvrager'!E21</f>
        <v>0</v>
      </c>
      <c r="F15" s="164">
        <f>'Kosten Aanvrager'!G21</f>
        <v>0</v>
      </c>
      <c r="G15" s="172"/>
      <c r="H15" s="172"/>
      <c r="J15" s="82"/>
      <c r="K15" s="6"/>
      <c r="L15" s="10"/>
      <c r="M15" s="172"/>
      <c r="N15" s="172"/>
      <c r="Q15" s="173"/>
    </row>
    <row r="16" spans="1:18" x14ac:dyDescent="0.25">
      <c r="A16" s="172"/>
      <c r="B16" s="160" t="s">
        <v>55</v>
      </c>
      <c r="C16" s="161"/>
      <c r="D16" s="162"/>
      <c r="E16" s="163">
        <f>'Kosten Aanvrager'!E33</f>
        <v>0</v>
      </c>
      <c r="F16" s="164">
        <f>'Kosten Aanvrager'!G33</f>
        <v>0</v>
      </c>
      <c r="G16" s="174"/>
      <c r="H16" s="174"/>
      <c r="I16" s="174"/>
      <c r="J16" s="175"/>
      <c r="K16" s="82"/>
      <c r="L16" s="6"/>
      <c r="M16" s="10"/>
      <c r="N16" s="172"/>
      <c r="R16" s="173"/>
    </row>
    <row r="17" spans="1:17" x14ac:dyDescent="0.25">
      <c r="A17" s="172"/>
      <c r="B17" s="160" t="s">
        <v>75</v>
      </c>
      <c r="C17" s="161"/>
      <c r="D17" s="162"/>
      <c r="E17" s="163">
        <f>'Kosten Aanvrager'!E45</f>
        <v>0</v>
      </c>
      <c r="F17" s="164">
        <f>'Kosten Aanvrager'!G45</f>
        <v>0</v>
      </c>
      <c r="G17" s="135" t="str">
        <f>IF(SUM('Kosten Aanvrager'!$G$37:$G$44)&gt;Blad1!$E$63,"Let op, maximum subsidie voor dit onderdeel bedraagt € "&amp;TEXT(Blad1!$E$63,"0.00"),"")</f>
        <v/>
      </c>
      <c r="J17" s="82"/>
      <c r="K17" s="6"/>
      <c r="L17" s="10"/>
      <c r="M17" s="172"/>
      <c r="N17" s="172"/>
      <c r="Q17" s="173"/>
    </row>
    <row r="18" spans="1:17" x14ac:dyDescent="0.25">
      <c r="A18" s="172"/>
      <c r="B18" s="160"/>
      <c r="C18" s="161"/>
      <c r="D18" s="162"/>
      <c r="E18" s="163"/>
      <c r="F18" s="164"/>
      <c r="J18" s="82"/>
      <c r="K18" s="6"/>
      <c r="L18" s="10"/>
      <c r="M18" s="172"/>
      <c r="N18" s="172"/>
      <c r="Q18" s="173"/>
    </row>
    <row r="19" spans="1:17" x14ac:dyDescent="0.25">
      <c r="A19" s="172"/>
      <c r="B19" s="160"/>
      <c r="C19" s="161"/>
      <c r="D19" s="162"/>
      <c r="E19" s="163" t="s">
        <v>76</v>
      </c>
      <c r="F19" s="164"/>
      <c r="J19" s="82"/>
      <c r="K19" s="6"/>
      <c r="L19" s="10"/>
      <c r="M19" s="172"/>
      <c r="N19" s="172"/>
      <c r="Q19" s="173"/>
    </row>
    <row r="20" spans="1:17" x14ac:dyDescent="0.25">
      <c r="A20" s="172"/>
      <c r="B20" s="160" t="s">
        <v>66</v>
      </c>
      <c r="C20" s="161"/>
      <c r="D20" s="162"/>
      <c r="E20" s="163">
        <f>'Kosten Aanvrager'!E69</f>
        <v>0</v>
      </c>
      <c r="F20" s="164">
        <f>'Kosten Aanvrager'!G69</f>
        <v>0</v>
      </c>
      <c r="G20" s="135" t="str">
        <f>IF(SUM('Kosten Aanvrager'!$G$25:$G$32)&gt;Blad1!$E$62,"Let op, maximum subsidie voor dit onderdeel bedraagt € "&amp;TEXT(Blad1!$E$62,"0.00"),"")</f>
        <v/>
      </c>
      <c r="J20" s="82"/>
      <c r="K20" s="6"/>
      <c r="L20" s="10"/>
      <c r="M20" s="172"/>
      <c r="N20" s="172"/>
      <c r="Q20" s="173"/>
    </row>
    <row r="21" spans="1:17" x14ac:dyDescent="0.25">
      <c r="A21" s="172"/>
      <c r="B21" s="160"/>
      <c r="C21" s="161"/>
      <c r="D21" s="162"/>
      <c r="E21" s="163"/>
      <c r="F21" s="164"/>
      <c r="J21" s="82"/>
      <c r="K21" s="6"/>
      <c r="L21" s="10"/>
      <c r="M21" s="172"/>
      <c r="N21" s="172"/>
      <c r="Q21" s="173"/>
    </row>
    <row r="22" spans="1:17" ht="14.4" thickBot="1" x14ac:dyDescent="0.3">
      <c r="A22" s="172"/>
      <c r="B22" s="165" t="s">
        <v>86</v>
      </c>
      <c r="C22" s="166"/>
      <c r="D22" s="167"/>
      <c r="E22" s="168">
        <f>SUM(E15:E18)-E20</f>
        <v>0</v>
      </c>
      <c r="F22" s="169">
        <f>MIN(SUM(F15:F21),Blad1!$E$61)</f>
        <v>0</v>
      </c>
      <c r="G22" s="136" t="str">
        <f>IF(('Kosten Aanvrager'!$G$21),"Let op, maximum subsidie bedraagt € "&amp;TEXT(Blad1!$E$61,"0.00"),"")</f>
        <v/>
      </c>
      <c r="H22" s="174"/>
      <c r="I22" s="174"/>
      <c r="J22" s="174"/>
      <c r="K22" s="108"/>
      <c r="M22" s="6"/>
      <c r="N22" s="7"/>
    </row>
    <row r="23" spans="1:17" ht="14.4" thickBot="1" x14ac:dyDescent="0.3">
      <c r="A23" s="172"/>
      <c r="B23" s="7"/>
      <c r="C23" s="7"/>
      <c r="D23" s="176"/>
      <c r="E23" s="176"/>
      <c r="F23" s="176"/>
      <c r="G23" s="136"/>
      <c r="H23" s="177"/>
      <c r="I23" s="174"/>
      <c r="J23" s="174"/>
      <c r="K23" s="174"/>
      <c r="L23" s="174"/>
      <c r="M23" s="174"/>
      <c r="N23" s="178"/>
      <c r="O23" s="178"/>
      <c r="P23" s="178"/>
    </row>
    <row r="24" spans="1:17" x14ac:dyDescent="0.25">
      <c r="A24" s="172"/>
      <c r="B24" s="184" t="s">
        <v>87</v>
      </c>
      <c r="C24" s="185">
        <f>SUM(E15:E17)</f>
        <v>0</v>
      </c>
      <c r="D24" s="186"/>
      <c r="E24" s="186"/>
      <c r="F24" s="187"/>
      <c r="G24" s="136"/>
      <c r="H24" s="177"/>
      <c r="I24" s="174"/>
      <c r="J24" s="174"/>
      <c r="K24" s="174"/>
      <c r="L24" s="174"/>
      <c r="M24" s="174"/>
      <c r="N24" s="178"/>
      <c r="O24" s="178"/>
      <c r="P24" s="178"/>
    </row>
    <row r="25" spans="1:17" x14ac:dyDescent="0.25">
      <c r="A25" s="172"/>
      <c r="B25" s="188" t="s">
        <v>88</v>
      </c>
      <c r="C25" s="150">
        <f>'Kosten Aanvrager'!G74</f>
        <v>0</v>
      </c>
      <c r="D25" s="183"/>
      <c r="E25" s="176"/>
      <c r="F25" s="189"/>
      <c r="G25" s="136"/>
      <c r="H25" s="177"/>
      <c r="I25" s="174"/>
      <c r="J25" s="174"/>
      <c r="K25" s="174"/>
      <c r="L25" s="174"/>
      <c r="M25" s="174"/>
      <c r="N25" s="178"/>
      <c r="O25" s="178"/>
      <c r="P25" s="178"/>
    </row>
    <row r="26" spans="1:17" x14ac:dyDescent="0.25">
      <c r="A26" s="172"/>
      <c r="B26" s="188" t="s">
        <v>89</v>
      </c>
      <c r="C26" s="7"/>
      <c r="D26" s="176"/>
      <c r="E26" s="176"/>
      <c r="F26" s="189"/>
      <c r="G26" s="136"/>
      <c r="H26" s="177"/>
      <c r="I26" s="174"/>
      <c r="J26" s="174"/>
      <c r="K26" s="174"/>
      <c r="L26" s="174"/>
      <c r="M26" s="174"/>
      <c r="N26" s="178"/>
      <c r="O26" s="178"/>
      <c r="P26" s="178"/>
    </row>
    <row r="27" spans="1:17" x14ac:dyDescent="0.25">
      <c r="A27" s="172"/>
      <c r="B27" s="198" t="s">
        <v>90</v>
      </c>
      <c r="C27" s="15">
        <v>0</v>
      </c>
      <c r="D27" s="236" t="s">
        <v>91</v>
      </c>
      <c r="E27" s="194"/>
      <c r="F27" s="195"/>
      <c r="G27" s="136"/>
      <c r="H27" s="177"/>
      <c r="I27" s="174"/>
      <c r="J27" s="174"/>
      <c r="K27" s="174"/>
      <c r="L27" s="174"/>
      <c r="M27" s="174"/>
      <c r="N27" s="178"/>
      <c r="O27" s="178"/>
      <c r="P27" s="178"/>
    </row>
    <row r="28" spans="1:17" x14ac:dyDescent="0.25">
      <c r="A28" s="172"/>
      <c r="B28" s="198" t="s">
        <v>92</v>
      </c>
      <c r="C28" s="15">
        <v>0</v>
      </c>
      <c r="D28" s="236" t="s">
        <v>93</v>
      </c>
      <c r="E28" s="194"/>
      <c r="F28" s="195"/>
      <c r="G28" s="136"/>
      <c r="H28" s="177"/>
      <c r="I28" s="174"/>
      <c r="J28" s="174"/>
      <c r="K28" s="174"/>
      <c r="L28" s="174"/>
      <c r="M28" s="174"/>
      <c r="N28" s="178"/>
      <c r="O28" s="178"/>
      <c r="P28" s="178"/>
    </row>
    <row r="29" spans="1:17" x14ac:dyDescent="0.25">
      <c r="A29" s="172"/>
      <c r="B29" s="198" t="s">
        <v>94</v>
      </c>
      <c r="C29" s="15">
        <v>0</v>
      </c>
      <c r="D29" s="236" t="s">
        <v>95</v>
      </c>
      <c r="E29" s="194"/>
      <c r="F29" s="195"/>
      <c r="G29" s="136"/>
      <c r="H29" s="177"/>
      <c r="I29" s="174"/>
      <c r="J29" s="174"/>
      <c r="K29" s="174"/>
      <c r="L29" s="174"/>
      <c r="M29" s="174"/>
      <c r="N29" s="178"/>
      <c r="O29" s="178"/>
      <c r="P29" s="178"/>
    </row>
    <row r="30" spans="1:17" x14ac:dyDescent="0.25">
      <c r="A30" s="172"/>
      <c r="B30" s="198" t="s">
        <v>96</v>
      </c>
      <c r="C30" s="15">
        <v>0</v>
      </c>
      <c r="D30" s="236" t="s">
        <v>97</v>
      </c>
      <c r="E30" s="194"/>
      <c r="F30" s="195"/>
      <c r="G30" s="136"/>
      <c r="H30" s="177"/>
      <c r="I30" s="174"/>
      <c r="J30" s="174"/>
      <c r="K30" s="174"/>
      <c r="L30" s="174"/>
      <c r="M30" s="174"/>
      <c r="N30" s="178"/>
      <c r="O30" s="178"/>
      <c r="P30" s="178"/>
    </row>
    <row r="31" spans="1:17" x14ac:dyDescent="0.25">
      <c r="A31" s="172"/>
      <c r="B31" s="188" t="s">
        <v>98</v>
      </c>
      <c r="C31" s="150">
        <f>SUM(C27:C30)</f>
        <v>0</v>
      </c>
      <c r="D31" s="191"/>
      <c r="E31" s="191"/>
      <c r="F31" s="192"/>
      <c r="I31" s="175"/>
      <c r="K31" s="108"/>
      <c r="M31" s="6"/>
      <c r="N31" s="10"/>
    </row>
    <row r="32" spans="1:17" ht="14.4" thickBot="1" x14ac:dyDescent="0.3">
      <c r="A32" s="222"/>
      <c r="B32" s="257" t="s">
        <v>99</v>
      </c>
      <c r="C32" s="190">
        <f>C24-C25-C31</f>
        <v>0</v>
      </c>
      <c r="D32" s="193"/>
      <c r="E32" s="196"/>
      <c r="F32" s="197"/>
      <c r="G32" s="179"/>
      <c r="H32" s="179"/>
      <c r="I32" s="179"/>
      <c r="K32" s="108"/>
      <c r="M32" s="6"/>
      <c r="N32" s="10"/>
    </row>
    <row r="33" spans="1:18" ht="14.4" thickBot="1" x14ac:dyDescent="0.3">
      <c r="A33" s="180"/>
      <c r="B33" s="176"/>
      <c r="C33" s="179"/>
      <c r="D33" s="179"/>
      <c r="E33" s="179"/>
      <c r="F33" s="179"/>
      <c r="G33" s="179"/>
      <c r="H33" s="179"/>
      <c r="I33" s="179"/>
      <c r="K33" s="108"/>
      <c r="M33" s="6"/>
      <c r="N33" s="10"/>
    </row>
    <row r="34" spans="1:18" ht="14.4" thickBot="1" x14ac:dyDescent="0.3">
      <c r="A34" s="172"/>
      <c r="B34" s="202" t="s">
        <v>100</v>
      </c>
      <c r="C34" s="203"/>
      <c r="D34" s="172"/>
      <c r="F34" s="172"/>
      <c r="G34" s="172"/>
      <c r="H34" s="172"/>
      <c r="I34" s="172"/>
      <c r="J34" s="172"/>
      <c r="K34" s="172"/>
      <c r="L34" s="172"/>
      <c r="M34" s="172"/>
      <c r="P34" s="182"/>
      <c r="Q34" s="181"/>
      <c r="R34" s="181"/>
    </row>
    <row r="35" spans="1:18" ht="15.75" customHeight="1" thickBot="1" x14ac:dyDescent="0.3">
      <c r="A35" s="172"/>
      <c r="B35" s="204" t="s">
        <v>101</v>
      </c>
      <c r="C35" s="200">
        <f>+$F$10*Blad1!E26</f>
        <v>0</v>
      </c>
      <c r="D35" s="172"/>
      <c r="F35" s="172"/>
      <c r="G35" s="172"/>
      <c r="H35" s="172"/>
      <c r="I35" s="172"/>
      <c r="J35" s="172"/>
      <c r="K35" s="172"/>
      <c r="L35" s="172"/>
      <c r="M35" s="172"/>
    </row>
    <row r="36" spans="1:18" ht="14.4" thickBot="1" x14ac:dyDescent="0.3">
      <c r="A36" s="172"/>
      <c r="B36" s="204" t="s">
        <v>102</v>
      </c>
      <c r="C36" s="201">
        <f>+$F$10*Blad1!E27</f>
        <v>0</v>
      </c>
      <c r="D36" s="172"/>
      <c r="F36" s="172"/>
      <c r="G36" s="172"/>
      <c r="H36" s="172"/>
      <c r="I36" s="172"/>
      <c r="J36" s="172"/>
      <c r="K36" s="172"/>
      <c r="L36" s="172"/>
      <c r="M36" s="172"/>
    </row>
    <row r="37" spans="1:18" ht="14.4" thickBot="1" x14ac:dyDescent="0.3">
      <c r="A37" s="172"/>
      <c r="B37" s="205" t="s">
        <v>103</v>
      </c>
      <c r="C37" s="201">
        <f>+$F$10*Blad1!E28</f>
        <v>0</v>
      </c>
      <c r="D37" s="172"/>
      <c r="F37" s="172"/>
      <c r="G37" s="172"/>
      <c r="H37" s="172"/>
      <c r="I37" s="172"/>
      <c r="J37" s="172"/>
      <c r="K37" s="172"/>
      <c r="L37" s="172"/>
      <c r="M37" s="172"/>
    </row>
    <row r="38" spans="1:18" ht="14.4" thickBot="1" x14ac:dyDescent="0.3">
      <c r="A38" s="172"/>
      <c r="B38" s="70" t="s">
        <v>104</v>
      </c>
      <c r="C38" s="151">
        <f>SUM(C35:C37)</f>
        <v>0</v>
      </c>
      <c r="D38" s="172"/>
      <c r="F38" s="172"/>
      <c r="G38" s="172"/>
      <c r="H38" s="172"/>
      <c r="I38" s="172"/>
      <c r="J38" s="172"/>
      <c r="K38" s="172"/>
      <c r="L38" s="172"/>
      <c r="M38" s="172"/>
    </row>
    <row r="39" spans="1:18" ht="14.4" thickBot="1" x14ac:dyDescent="0.3">
      <c r="A39" s="172"/>
      <c r="B39" s="83"/>
      <c r="C39" s="83"/>
    </row>
    <row r="40" spans="1:18" ht="14.4" x14ac:dyDescent="0.3">
      <c r="B40" s="224" t="s">
        <v>105</v>
      </c>
      <c r="C40" s="225"/>
      <c r="D40" s="225"/>
      <c r="E40" s="225"/>
      <c r="F40" s="226"/>
      <c r="H40"/>
      <c r="I40"/>
      <c r="J40"/>
      <c r="K40"/>
      <c r="L40"/>
      <c r="M40"/>
    </row>
    <row r="41" spans="1:18" ht="14.4" x14ac:dyDescent="0.3">
      <c r="B41" s="227"/>
      <c r="C41" s="228"/>
      <c r="D41" s="228"/>
      <c r="E41" s="228"/>
      <c r="F41" s="229"/>
      <c r="H41"/>
      <c r="I41"/>
      <c r="J41"/>
      <c r="K41"/>
      <c r="L41"/>
      <c r="M41"/>
    </row>
    <row r="42" spans="1:18" ht="14.4" x14ac:dyDescent="0.3">
      <c r="B42" s="227"/>
      <c r="C42" s="228"/>
      <c r="D42" s="228"/>
      <c r="E42" s="228"/>
      <c r="F42" s="229"/>
      <c r="H42"/>
      <c r="I42"/>
      <c r="J42"/>
      <c r="K42"/>
      <c r="L42"/>
      <c r="M42"/>
    </row>
    <row r="43" spans="1:18" ht="14.4" x14ac:dyDescent="0.3">
      <c r="B43" s="227"/>
      <c r="C43" s="228"/>
      <c r="D43" s="228"/>
      <c r="E43" s="228"/>
      <c r="F43" s="229"/>
      <c r="H43"/>
      <c r="I43"/>
      <c r="J43"/>
      <c r="K43"/>
      <c r="L43"/>
      <c r="M43"/>
    </row>
    <row r="44" spans="1:18" ht="14.4" x14ac:dyDescent="0.3">
      <c r="B44" s="227"/>
      <c r="C44" s="228"/>
      <c r="D44" s="228"/>
      <c r="E44" s="228"/>
      <c r="F44" s="229"/>
      <c r="H44"/>
      <c r="I44"/>
      <c r="J44"/>
      <c r="K44"/>
      <c r="L44"/>
      <c r="M44"/>
    </row>
    <row r="45" spans="1:18" ht="14.4" x14ac:dyDescent="0.3">
      <c r="B45" s="227"/>
      <c r="C45" s="228"/>
      <c r="D45" s="228"/>
      <c r="E45" s="228"/>
      <c r="F45" s="229"/>
      <c r="H45"/>
      <c r="I45"/>
      <c r="J45"/>
      <c r="K45"/>
      <c r="L45"/>
      <c r="M45"/>
    </row>
    <row r="46" spans="1:18" ht="14.4" x14ac:dyDescent="0.3">
      <c r="B46" s="227"/>
      <c r="C46" s="228"/>
      <c r="D46" s="228"/>
      <c r="E46" s="228"/>
      <c r="F46" s="229"/>
      <c r="H46"/>
      <c r="I46"/>
      <c r="J46"/>
      <c r="K46"/>
      <c r="L46"/>
      <c r="M46"/>
    </row>
    <row r="47" spans="1:18" ht="14.4" x14ac:dyDescent="0.3">
      <c r="B47" s="227"/>
      <c r="C47" s="228"/>
      <c r="D47" s="228"/>
      <c r="E47" s="228"/>
      <c r="F47" s="229"/>
      <c r="H47"/>
      <c r="I47"/>
      <c r="J47"/>
      <c r="K47"/>
      <c r="L47"/>
      <c r="M47"/>
    </row>
    <row r="48" spans="1:18" ht="14.4" x14ac:dyDescent="0.3">
      <c r="B48" s="227"/>
      <c r="C48" s="228"/>
      <c r="D48" s="228"/>
      <c r="E48" s="228"/>
      <c r="F48" s="229"/>
      <c r="H48"/>
      <c r="I48"/>
      <c r="J48"/>
      <c r="K48"/>
      <c r="L48"/>
      <c r="M48"/>
    </row>
    <row r="49" spans="2:13" ht="14.4" x14ac:dyDescent="0.3">
      <c r="B49" s="227"/>
      <c r="C49" s="228"/>
      <c r="D49" s="228"/>
      <c r="E49" s="228"/>
      <c r="F49" s="229"/>
      <c r="H49"/>
      <c r="I49"/>
      <c r="J49"/>
      <c r="K49"/>
      <c r="L49"/>
      <c r="M49"/>
    </row>
    <row r="50" spans="2:13" ht="14.4" x14ac:dyDescent="0.3">
      <c r="B50" s="227"/>
      <c r="C50" s="228"/>
      <c r="D50" s="228"/>
      <c r="E50" s="228"/>
      <c r="F50" s="229"/>
      <c r="H50"/>
      <c r="I50"/>
      <c r="J50"/>
      <c r="K50"/>
      <c r="L50"/>
      <c r="M50"/>
    </row>
    <row r="51" spans="2:13" ht="14.4" x14ac:dyDescent="0.3">
      <c r="B51" s="230"/>
      <c r="C51" s="231"/>
      <c r="D51" s="231"/>
      <c r="E51" s="231"/>
      <c r="F51" s="232"/>
      <c r="H51"/>
      <c r="I51"/>
      <c r="J51"/>
      <c r="K51"/>
      <c r="L51"/>
      <c r="M51"/>
    </row>
    <row r="52" spans="2:13" ht="15" thickBot="1" x14ac:dyDescent="0.35">
      <c r="B52" s="233"/>
      <c r="C52" s="234"/>
      <c r="D52" s="234"/>
      <c r="E52" s="234"/>
      <c r="F52" s="235"/>
      <c r="H52"/>
      <c r="I52"/>
      <c r="J52"/>
      <c r="K52"/>
      <c r="L52"/>
      <c r="M52"/>
    </row>
  </sheetData>
  <sheetProtection algorithmName="SHA-512" hashValue="cG5Gs7XsSxmx6ONMtd91v1cXA2FVGvLZZj7k2zTvHHu10hWJ71D84iDHklxHpMyyg70Uf+D4UI+pTOjWmHbpNA==" saltValue="e+HD5XOPhN3Mt7AR2vY+ag==" spinCount="100000" sheet="1" objects="1" scenarios="1"/>
  <mergeCells count="3">
    <mergeCell ref="B10:D10"/>
    <mergeCell ref="B8:D8"/>
    <mergeCell ref="E9:F9"/>
  </mergeCells>
  <conditionalFormatting sqref="A33:B33">
    <cfRule type="containsText" dxfId="156" priority="35" operator="containsText" text="ontwikkeling">
      <formula>NOT(ISERROR(SEARCH("ontwikkeling",A33)))</formula>
    </cfRule>
  </conditionalFormatting>
  <conditionalFormatting sqref="B6:B7">
    <cfRule type="cellIs" dxfId="155" priority="45" stopIfTrue="1" operator="equal">
      <formula>"Kies eerst uw systematiek voor de berekening van de subsidiabele kosten"</formula>
    </cfRule>
  </conditionalFormatting>
  <conditionalFormatting sqref="E10">
    <cfRule type="cellIs" dxfId="154" priority="42" operator="lessThan">
      <formula>25000</formula>
    </cfRule>
  </conditionalFormatting>
  <conditionalFormatting sqref="E22">
    <cfRule type="cellIs" dxfId="153" priority="43" operator="lessThan">
      <formula>500000</formula>
    </cfRule>
  </conditionalFormatting>
  <conditionalFormatting sqref="F22">
    <cfRule type="cellIs" dxfId="152" priority="28" operator="greaterThan">
      <formula>15000000</formula>
    </cfRule>
  </conditionalFormatting>
  <pageMargins left="0.7" right="0.7" top="0.75" bottom="0.75" header="0.3" footer="0.3"/>
  <pageSetup paperSize="9" scale="24" orientation="landscape" r:id="rId1"/>
  <colBreaks count="1" manualBreakCount="1">
    <brk id="13" max="104" man="1"/>
  </colBreaks>
  <ignoredErrors>
    <ignoredError sqref="E10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AEAFF-E5D3-40A3-9976-563A6DF508FA}">
  <sheetPr codeName="Blad4"/>
  <dimension ref="A1:J89"/>
  <sheetViews>
    <sheetView zoomScaleNormal="100"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44140625" bestFit="1" customWidth="1"/>
    <col min="4" max="4" width="19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7.77734375" hidden="1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  <c r="I4" s="72" t="s">
        <v>114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  <c r="I5" t="e">
        <f>IF('Kosten Aanvrager'!#REF!=100%,'Kosten Aanvrager'!#REF!,"")</f>
        <v>#REF!</v>
      </c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72</v>
      </c>
      <c r="H6" s="8" t="s">
        <v>73</v>
      </c>
      <c r="I6" t="e">
        <f>IF('Kosten Aanvrager'!#REF!=100%,'Kosten Aanvrager'!#REF!,"")</f>
        <v>#REF!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+EigenPersoneel7[[#This Row],[Kolom8]]*EigenPersoneel7[[#This Row],[Kolom6]]</f>
        <v>0</v>
      </c>
      <c r="I7" t="str">
        <f t="shared" ref="I7:I49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+EigenPersoneel7[[#This Row],[Kolom8]]*EigenPersoneel7[[#This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+EigenPersoneel7[[#This Row],[Kolom8]]*EigenPersoneel7[[#This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+EigenPersoneel7[[#This Row],[Kolom8]]*EigenPersoneel7[[#This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+EigenPersoneel7[[#This Row],[Kolom8]]*EigenPersoneel7[[#This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+EigenPersoneel7[[#This Row],[Kolom8]]*EigenPersoneel7[[#This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+EigenPersoneel7[[#This Row],[Kolom8]]*EigenPersoneel7[[#This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+EigenPersoneel7[[#This Row],[Kolom8]]*EigenPersoneel7[[#This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+EigenPersoneel7[[#This Row],[Kolom8]]*EigenPersoneel7[[#This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+EigenPersoneel7[[#This Row],[Kolom8]]*EigenPersoneel7[[#This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+EigenPersoneel7[[#This Row],[Kolom8]]*EigenPersoneel7[[#This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+EigenPersoneel7[[#This Row],[Kolom8]]*EigenPersoneel7[[#This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+EigenPersoneel7[[#This Row],[Kolom8]]*EigenPersoneel7[[#This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+EigenPersoneel7[[#This Row],[Kolom8]]*EigenPersoneel7[[#This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+EigenPersoneel7[[#This Row],[Kolom8]]*EigenPersoneel7[[#This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D23" s="20"/>
      <c r="I23" t="str">
        <f t="shared" si="0"/>
        <v/>
      </c>
    </row>
    <row r="24" spans="1:9" x14ac:dyDescent="0.3">
      <c r="A24" s="29" t="s">
        <v>121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36" x14ac:dyDescent="0.3">
      <c r="A25" s="27" t="s">
        <v>67</v>
      </c>
      <c r="B25" s="8" t="s">
        <v>68</v>
      </c>
      <c r="C25" s="60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Subsidie %</v>
      </c>
      <c r="H25" s="78" t="str">
        <f>+H6</f>
        <v>Subsidie</v>
      </c>
      <c r="I25" t="str">
        <f t="shared" si="0"/>
        <v/>
      </c>
    </row>
    <row r="26" spans="1:9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x14ac:dyDescent="0.3">
      <c r="A33" s="27" t="s">
        <v>67</v>
      </c>
      <c r="B33" s="8" t="s">
        <v>68</v>
      </c>
      <c r="C33" s="60" t="s">
        <v>117</v>
      </c>
      <c r="D33" s="8" t="s">
        <v>69</v>
      </c>
      <c r="E33" s="8" t="s">
        <v>70</v>
      </c>
      <c r="F33" s="8" t="s">
        <v>71</v>
      </c>
      <c r="G33" s="59" t="str">
        <f>+G6</f>
        <v>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si="0"/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0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0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0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0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0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0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0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0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0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0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0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0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0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0"/>
        <v/>
      </c>
    </row>
    <row r="50" spans="1:9" ht="15" thickBot="1" x14ac:dyDescent="0.35">
      <c r="A50" s="28"/>
      <c r="B50" s="11"/>
      <c r="C50" s="11"/>
      <c r="D50" s="11"/>
      <c r="E50" s="11"/>
      <c r="F50" s="17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>SUM(H34:H50)</f>
        <v>0</v>
      </c>
    </row>
    <row r="52" spans="1:9" ht="15" thickBot="1" x14ac:dyDescent="0.35"/>
    <row r="53" spans="1:9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6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7">+G56*F56</f>
        <v>0</v>
      </c>
      <c r="I56" t="str">
        <f t="shared" si="6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7"/>
        <v>0</v>
      </c>
      <c r="I57" t="str">
        <f t="shared" si="6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7"/>
        <v>0</v>
      </c>
      <c r="I58" t="str">
        <f t="shared" si="6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7"/>
        <v>0</v>
      </c>
      <c r="I59" t="str">
        <f t="shared" si="6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7"/>
        <v>0</v>
      </c>
      <c r="I60" t="str">
        <f t="shared" si="6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8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9">+G67*F67*E67</f>
        <v>0</v>
      </c>
      <c r="I67" t="str">
        <f t="shared" si="8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9"/>
        <v>0</v>
      </c>
      <c r="I68" t="str">
        <f t="shared" si="8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9"/>
        <v>0</v>
      </c>
      <c r="I69" t="str">
        <f t="shared" si="8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9"/>
        <v>0</v>
      </c>
      <c r="I70" t="str">
        <f t="shared" si="8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9"/>
        <v>0</v>
      </c>
      <c r="I71" t="str">
        <f t="shared" si="8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9"/>
        <v>0</v>
      </c>
      <c r="I72" t="str">
        <f t="shared" si="8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9"/>
        <v>0</v>
      </c>
      <c r="I73" t="str">
        <f t="shared" si="8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9"/>
        <v>0</v>
      </c>
      <c r="I74" t="str">
        <f t="shared" si="8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9"/>
        <v>0</v>
      </c>
      <c r="I75" t="str">
        <f t="shared" si="8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9"/>
        <v>0</v>
      </c>
      <c r="I76" t="str">
        <f t="shared" si="8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9"/>
        <v>0</v>
      </c>
      <c r="I77" t="str">
        <f t="shared" si="8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9"/>
        <v>0</v>
      </c>
      <c r="I78" t="str">
        <f t="shared" si="8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9"/>
        <v>0</v>
      </c>
      <c r="I79" t="str">
        <f t="shared" si="8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9"/>
        <v>0</v>
      </c>
      <c r="I80" t="str">
        <f t="shared" si="8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9"/>
        <v>0</v>
      </c>
      <c r="I81" t="str">
        <f t="shared" si="8"/>
        <v/>
      </c>
    </row>
    <row r="82" spans="1:9" ht="15" thickBot="1" x14ac:dyDescent="0.35">
      <c r="A82" s="93"/>
      <c r="B82" s="94"/>
      <c r="C82" s="94"/>
      <c r="D82" s="95"/>
      <c r="I82" t="str">
        <f t="shared" si="8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 t="e">
        <f>SUM(I5:I82)</f>
        <v>#REF!</v>
      </c>
    </row>
    <row r="87" spans="1:9" x14ac:dyDescent="0.3"/>
    <row r="88" spans="1:9" x14ac:dyDescent="0.3"/>
    <row r="89" spans="1:9" x14ac:dyDescent="0.3"/>
  </sheetData>
  <sheetProtection algorithmName="SHA-512" hashValue="G+dBbnmoOMpKQWmeoefdzj7lk893thiDie9virPN6Y8MyIQMSdbnW+MsCwQp79MT6jGIEcu5q9X5ZbJFXwB4Vw==" saltValue="MAutUlkGTL9yakzOupnG8g==" spinCount="100000" sheet="1" objects="1" scenarios="1"/>
  <conditionalFormatting sqref="E22 G22">
    <cfRule type="cellIs" dxfId="151" priority="14" stopIfTrue="1" operator="equal">
      <formula>"Opslag algemene kosten (50%)"</formula>
    </cfRule>
  </conditionalFormatting>
  <conditionalFormatting sqref="E30">
    <cfRule type="cellIs" dxfId="150" priority="11" stopIfTrue="1" operator="equal">
      <formula>"Opslag algemene kosten (50%)"</formula>
    </cfRule>
  </conditionalFormatting>
  <conditionalFormatting sqref="E51">
    <cfRule type="cellIs" dxfId="149" priority="13" stopIfTrue="1" operator="equal">
      <formula>"Opslag algemene kosten (50%)"</formula>
    </cfRule>
  </conditionalFormatting>
  <conditionalFormatting sqref="E62">
    <cfRule type="cellIs" dxfId="148" priority="2" stopIfTrue="1" operator="equal">
      <formula>"Opslag algemene kosten (50%)"</formula>
    </cfRule>
  </conditionalFormatting>
  <conditionalFormatting sqref="E83">
    <cfRule type="cellIs" dxfId="147" priority="3" stopIfTrue="1" operator="equal">
      <formula>"Opslag algemene kosten (50%)"</formula>
    </cfRule>
  </conditionalFormatting>
  <conditionalFormatting sqref="G51">
    <cfRule type="cellIs" dxfId="146" priority="12" stopIfTrue="1" operator="equal">
      <formula>"Opslag algemene kosten (50%)"</formula>
    </cfRule>
  </conditionalFormatting>
  <conditionalFormatting sqref="G62">
    <cfRule type="cellIs" dxfId="145" priority="1" stopIfTrue="1" operator="equal">
      <formula>"Opslag algemene kosten (50%)"</formula>
    </cfRule>
  </conditionalFormatting>
  <conditionalFormatting sqref="G83">
    <cfRule type="cellIs" dxfId="144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B492CE41-7A27-4DBE-8242-6757A95E490C}">
      <formula1>80</formula1>
    </dataValidation>
  </dataValidations>
  <pageMargins left="0.7" right="0.7" top="0.75" bottom="0.75" header="0.3" footer="0.3"/>
  <pageSetup paperSize="9" scale="4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3FBF7CD-0736-49CB-95B0-B35B4CF8D9BE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4B300-C110-4A0E-BA08-D9F1FCD02722}">
  <dimension ref="A1:J89"/>
  <sheetViews>
    <sheetView zoomScaleNormal="100"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44140625" bestFit="1" customWidth="1"/>
    <col min="4" max="4" width="19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0" hidden="1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72</v>
      </c>
      <c r="H6" s="8" t="s">
        <v>73</v>
      </c>
    </row>
    <row r="7" spans="1:9" x14ac:dyDescent="0.3">
      <c r="A7" s="4"/>
      <c r="B7" s="23" t="s">
        <v>129</v>
      </c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+EigenPersoneel78[[#This Row],[Kolom8]]*EigenPersoneel78[[#This Row],[Kolom6]]</f>
        <v>0</v>
      </c>
      <c r="I7" t="str">
        <f t="shared" ref="I7:I34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+EigenPersoneel78[[#This Row],[Kolom8]]*EigenPersoneel78[[#This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+EigenPersoneel78[[#This Row],[Kolom8]]*EigenPersoneel78[[#This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+EigenPersoneel78[[#This Row],[Kolom8]]*EigenPersoneel78[[#This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+EigenPersoneel78[[#This Row],[Kolom8]]*EigenPersoneel78[[#This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+EigenPersoneel78[[#This Row],[Kolom8]]*EigenPersoneel78[[#This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+EigenPersoneel78[[#This Row],[Kolom8]]*EigenPersoneel78[[#This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+EigenPersoneel78[[#This Row],[Kolom8]]*EigenPersoneel78[[#This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+EigenPersoneel78[[#This Row],[Kolom8]]*EigenPersoneel78[[#This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+EigenPersoneel78[[#This Row],[Kolom8]]*EigenPersoneel78[[#This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+EigenPersoneel78[[#This Row],[Kolom8]]*EigenPersoneel78[[#This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+EigenPersoneel78[[#This Row],[Kolom8]]*EigenPersoneel78[[#This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+EigenPersoneel78[[#This Row],[Kolom8]]*EigenPersoneel78[[#This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+EigenPersoneel78[[#This Row],[Kolom8]]*EigenPersoneel78[[#This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+EigenPersoneel78[[#This Row],[Kolom8]]*EigenPersoneel78[[#This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D23" s="20"/>
      <c r="I23" t="str">
        <f t="shared" si="0"/>
        <v/>
      </c>
    </row>
    <row r="24" spans="1:9" x14ac:dyDescent="0.3">
      <c r="A24" s="29" t="s">
        <v>121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36" x14ac:dyDescent="0.3">
      <c r="A25" s="27" t="s">
        <v>67</v>
      </c>
      <c r="B25" s="8" t="s">
        <v>68</v>
      </c>
      <c r="C25" s="60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Subsidie %</v>
      </c>
      <c r="H25" s="78" t="str">
        <f>+H6</f>
        <v>Subsidie</v>
      </c>
      <c r="I25" t="str">
        <f t="shared" si="0"/>
        <v/>
      </c>
    </row>
    <row r="26" spans="1:9" ht="30" customHeight="1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3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A31" s="4"/>
      <c r="B31" s="4"/>
      <c r="C31" s="4"/>
      <c r="D31" s="20"/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60" t="s">
        <v>117</v>
      </c>
      <c r="D33" s="8" t="s">
        <v>69</v>
      </c>
      <c r="E33" s="8" t="s">
        <v>70</v>
      </c>
      <c r="F33" s="8" t="s">
        <v>71</v>
      </c>
      <c r="G33" s="59" t="str">
        <f>+G6</f>
        <v>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4">+G35*F35</f>
        <v>0</v>
      </c>
      <c r="I35" t="str">
        <f t="shared" ref="I35:I49" si="5">IF(G35=100%,H35,"")</f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4"/>
        <v>0</v>
      </c>
      <c r="I36" t="str">
        <f t="shared" si="5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4"/>
        <v>0</v>
      </c>
      <c r="I37" t="str">
        <f t="shared" si="5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4"/>
        <v>0</v>
      </c>
      <c r="I38" t="str">
        <f t="shared" si="5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4"/>
        <v>0</v>
      </c>
      <c r="I39" t="str">
        <f t="shared" si="5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4"/>
        <v>0</v>
      </c>
      <c r="I40" t="str">
        <f t="shared" si="5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4"/>
        <v>0</v>
      </c>
      <c r="I41" t="str">
        <f t="shared" si="5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4"/>
        <v>0</v>
      </c>
      <c r="I42" t="str">
        <f t="shared" si="5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4"/>
        <v>0</v>
      </c>
      <c r="I43" t="str">
        <f t="shared" si="5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4"/>
        <v>0</v>
      </c>
      <c r="I44" t="str">
        <f t="shared" si="5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4"/>
        <v>0</v>
      </c>
      <c r="I45" t="str">
        <f t="shared" si="5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4"/>
        <v>0</v>
      </c>
      <c r="I46" t="str">
        <f t="shared" si="5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4"/>
        <v>0</v>
      </c>
      <c r="I47" t="str">
        <f t="shared" si="5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4"/>
        <v>0</v>
      </c>
      <c r="I48" t="str">
        <f t="shared" si="5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4"/>
        <v>0</v>
      </c>
      <c r="I49" t="str">
        <f t="shared" si="5"/>
        <v/>
      </c>
    </row>
    <row r="50" spans="1:9" ht="15" thickBot="1" x14ac:dyDescent="0.35">
      <c r="A50" s="28"/>
      <c r="B50" s="11"/>
      <c r="C50" s="11"/>
      <c r="D50" s="11"/>
      <c r="E50" s="11"/>
      <c r="F50" s="17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6">SUM(H34:H50)</f>
        <v>0</v>
      </c>
    </row>
    <row r="52" spans="1:9" ht="15" thickBot="1" x14ac:dyDescent="0.35"/>
    <row r="53" spans="1:9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7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8">+G56*F56</f>
        <v>0</v>
      </c>
      <c r="I56" t="str">
        <f t="shared" si="7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8"/>
        <v>0</v>
      </c>
      <c r="I57" t="str">
        <f t="shared" si="7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8"/>
        <v>0</v>
      </c>
      <c r="I58" t="str">
        <f t="shared" si="7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8"/>
        <v>0</v>
      </c>
      <c r="I59" t="str">
        <f t="shared" si="7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8"/>
        <v>0</v>
      </c>
      <c r="I60" t="str">
        <f t="shared" si="7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9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0">+G67*F67*E67</f>
        <v>0</v>
      </c>
      <c r="I67" t="str">
        <f t="shared" si="9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0"/>
        <v>0</v>
      </c>
      <c r="I68" t="str">
        <f t="shared" si="9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0"/>
        <v>0</v>
      </c>
      <c r="I69" t="str">
        <f t="shared" si="9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0"/>
        <v>0</v>
      </c>
      <c r="I70" t="str">
        <f t="shared" si="9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0"/>
        <v>0</v>
      </c>
      <c r="I71" t="str">
        <f t="shared" si="9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0"/>
        <v>0</v>
      </c>
      <c r="I72" t="str">
        <f t="shared" si="9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0"/>
        <v>0</v>
      </c>
      <c r="I73" t="str">
        <f t="shared" si="9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0"/>
        <v>0</v>
      </c>
      <c r="I74" t="str">
        <f t="shared" si="9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0"/>
        <v>0</v>
      </c>
      <c r="I75" t="str">
        <f t="shared" si="9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0"/>
        <v>0</v>
      </c>
      <c r="I76" t="str">
        <f t="shared" si="9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0"/>
        <v>0</v>
      </c>
      <c r="I77" t="str">
        <f t="shared" si="9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0"/>
        <v>0</v>
      </c>
      <c r="I78" t="str">
        <f t="shared" si="9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0"/>
        <v>0</v>
      </c>
      <c r="I79" t="str">
        <f t="shared" si="9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0"/>
        <v>0</v>
      </c>
      <c r="I80" t="str">
        <f t="shared" si="9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0"/>
        <v>0</v>
      </c>
      <c r="I81" t="str">
        <f t="shared" si="9"/>
        <v/>
      </c>
    </row>
    <row r="82" spans="1:9" ht="15" thickBot="1" x14ac:dyDescent="0.35">
      <c r="A82" s="93"/>
      <c r="B82" s="94"/>
      <c r="C82" s="94"/>
      <c r="D82" s="95"/>
      <c r="I82" t="str">
        <f t="shared" si="9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98EtX4p1WhaaTY29NJBLV9aDPFpQAoHXrbSN5insr/hhizlOaMQ+c1kr+0ncmOgrTi20qWG/a4nSDVpBziHW3Q==" saltValue="aYIrkKbqsv0cVMySAP+hrQ==" spinCount="100000" sheet="1" objects="1" scenarios="1"/>
  <conditionalFormatting sqref="E22 G22">
    <cfRule type="cellIs" dxfId="143" priority="14" stopIfTrue="1" operator="equal">
      <formula>"Opslag algemene kosten (50%)"</formula>
    </cfRule>
  </conditionalFormatting>
  <conditionalFormatting sqref="E30">
    <cfRule type="cellIs" dxfId="142" priority="11" stopIfTrue="1" operator="equal">
      <formula>"Opslag algemene kosten (50%)"</formula>
    </cfRule>
  </conditionalFormatting>
  <conditionalFormatting sqref="E51">
    <cfRule type="cellIs" dxfId="141" priority="13" stopIfTrue="1" operator="equal">
      <formula>"Opslag algemene kosten (50%)"</formula>
    </cfRule>
  </conditionalFormatting>
  <conditionalFormatting sqref="E62">
    <cfRule type="cellIs" dxfId="140" priority="2" stopIfTrue="1" operator="equal">
      <formula>"Opslag algemene kosten (50%)"</formula>
    </cfRule>
  </conditionalFormatting>
  <conditionalFormatting sqref="E83">
    <cfRule type="cellIs" dxfId="139" priority="3" stopIfTrue="1" operator="equal">
      <formula>"Opslag algemene kosten (50%)"</formula>
    </cfRule>
  </conditionalFormatting>
  <conditionalFormatting sqref="G51">
    <cfRule type="cellIs" dxfId="138" priority="12" stopIfTrue="1" operator="equal">
      <formula>"Opslag algemene kosten (50%)"</formula>
    </cfRule>
  </conditionalFormatting>
  <conditionalFormatting sqref="G62">
    <cfRule type="cellIs" dxfId="137" priority="1" stopIfTrue="1" operator="equal">
      <formula>"Opslag algemene kosten (50%)"</formula>
    </cfRule>
  </conditionalFormatting>
  <conditionalFormatting sqref="G83">
    <cfRule type="cellIs" dxfId="136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D5946A29-D950-49FE-B757-F44EEFD8E244}">
      <formula1>80</formula1>
    </dataValidation>
  </dataValidations>
  <pageMargins left="0.7" right="0.7" top="0.75" bottom="0.75" header="0.3" footer="0.3"/>
  <pageSetup paperSize="9" scale="46" orientation="portrait" horizontalDpi="360" verticalDpi="36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C84513E-2312-400A-8001-01F945D4594C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3EE3B-5B12-485A-97E1-C216207B94DF}">
  <dimension ref="A1:J89"/>
  <sheetViews>
    <sheetView zoomScaleNormal="100"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44140625" bestFit="1" customWidth="1"/>
    <col min="4" max="4" width="21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0.21875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+EigenPersoneel789[[#This Row],[Kolom8]]*EigenPersoneel789[[#This Row],[Kolom6]]</f>
        <v>0</v>
      </c>
      <c r="I7" t="str">
        <f t="shared" ref="I7:I34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+EigenPersoneel789[[#This Row],[Kolom8]]*EigenPersoneel789[[#This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+EigenPersoneel789[[#This Row],[Kolom8]]*EigenPersoneel789[[#This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+EigenPersoneel789[[#This Row],[Kolom8]]*EigenPersoneel789[[#This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+EigenPersoneel789[[#This Row],[Kolom8]]*EigenPersoneel789[[#This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+EigenPersoneel789[[#This Row],[Kolom8]]*EigenPersoneel789[[#This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+EigenPersoneel789[[#This Row],[Kolom8]]*EigenPersoneel789[[#This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+EigenPersoneel789[[#This Row],[Kolom8]]*EigenPersoneel789[[#This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+EigenPersoneel789[[#This Row],[Kolom8]]*EigenPersoneel789[[#This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+EigenPersoneel789[[#This Row],[Kolom8]]*EigenPersoneel789[[#This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+EigenPersoneel789[[#This Row],[Kolom8]]*EigenPersoneel789[[#This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+EigenPersoneel789[[#This Row],[Kolom8]]*EigenPersoneel789[[#This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+EigenPersoneel789[[#This Row],[Kolom8]]*EigenPersoneel789[[#This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+EigenPersoneel789[[#This Row],[Kolom8]]*EigenPersoneel789[[#This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+EigenPersoneel789[[#This Row],[Kolom8]]*EigenPersoneel789[[#This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121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35.25" customHeight="1" x14ac:dyDescent="0.3">
      <c r="A25" s="27" t="s">
        <v>67</v>
      </c>
      <c r="B25" s="8" t="s">
        <v>68</v>
      </c>
      <c r="C25" s="71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ht="30" customHeight="1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71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61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ref="I35:I49" si="6">IF(G35=100%,H35,"")</f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6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6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6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6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6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6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6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6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6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6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6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6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6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6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7">SUM(H34:H50)</f>
        <v>0</v>
      </c>
    </row>
    <row r="52" spans="1:9" ht="15" thickBot="1" x14ac:dyDescent="0.35"/>
    <row r="53" spans="1:9" ht="12" customHeight="1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ht="21.75" customHeight="1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 t="s">
        <v>131</v>
      </c>
      <c r="D55" s="23"/>
      <c r="E55" s="52"/>
      <c r="F55" s="15">
        <v>0</v>
      </c>
      <c r="G55" s="74" t="e" cm="1">
        <f t="array" ref="G55">+_xlfn.IFS(C55=Blad1!$D$2,'Basisgegevens Begroting'!#REF!,C55=Blad1!$D$3,'Basisgegevens Begroting'!#REF!,C55=Blad1!$D$4,'Basisgegevens Begroting'!#REF!,C55="",0)</f>
        <v>#REF!</v>
      </c>
      <c r="H55" s="75" t="e">
        <f>+G55*F55</f>
        <v>#REF!</v>
      </c>
      <c r="I55" t="e">
        <f t="shared" ref="I55:I60" si="8">IF(G55=100%,H55,"")</f>
        <v>#REF!</v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9">+G56*F56</f>
        <v>0</v>
      </c>
      <c r="I56" t="str">
        <f t="shared" si="8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9"/>
        <v>0</v>
      </c>
      <c r="I57" t="str">
        <f t="shared" si="8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9"/>
        <v>0</v>
      </c>
      <c r="I58" t="str">
        <f t="shared" si="8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9"/>
        <v>0</v>
      </c>
      <c r="I59" t="str">
        <f t="shared" si="8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9"/>
        <v>0</v>
      </c>
      <c r="I60" t="str">
        <f t="shared" si="8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 t="e">
        <f>SUM(H55:H61)</f>
        <v>#REF!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91" t="s">
        <v>68</v>
      </c>
      <c r="B65" s="92" t="s">
        <v>127</v>
      </c>
      <c r="C65" s="92" t="s">
        <v>132</v>
      </c>
      <c r="D65" s="92" t="s">
        <v>70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ht="24" x14ac:dyDescent="0.3">
      <c r="A66" s="109" t="s">
        <v>127</v>
      </c>
      <c r="B66" s="8" t="s">
        <v>68</v>
      </c>
      <c r="C66" s="60" t="s">
        <v>117</v>
      </c>
      <c r="D66" s="8" t="s">
        <v>69</v>
      </c>
      <c r="E66" s="92" t="s">
        <v>128</v>
      </c>
      <c r="F66" s="8" t="s">
        <v>71</v>
      </c>
      <c r="G66" s="59" t="e">
        <f>+G55</f>
        <v>#REF!</v>
      </c>
      <c r="H66" s="59" t="e">
        <f>+H55</f>
        <v>#REF!</v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>+G67*F67*E67</f>
        <v>0</v>
      </c>
      <c r="I67" t="str">
        <f t="shared" ref="I67:I83" si="10">IF(G67=100%,H67,"")</f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ref="H68:H82" si="11">+G68*F68*E68</f>
        <v>0</v>
      </c>
      <c r="I68" t="str">
        <f t="shared" si="10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1"/>
        <v>0</v>
      </c>
      <c r="I69" t="str">
        <f t="shared" si="10"/>
        <v/>
      </c>
    </row>
    <row r="70" spans="1:9" x14ac:dyDescent="0.3">
      <c r="A70" s="23"/>
      <c r="B70" s="23"/>
      <c r="C70" s="23"/>
      <c r="D70" s="23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1"/>
        <v>0</v>
      </c>
      <c r="I70" t="str">
        <f t="shared" si="10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1"/>
        <v>0</v>
      </c>
      <c r="I71" t="str">
        <f t="shared" si="10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1"/>
        <v>0</v>
      </c>
      <c r="I72" t="str">
        <f t="shared" si="10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1"/>
        <v>0</v>
      </c>
      <c r="I73" t="str">
        <f t="shared" si="10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1"/>
        <v>0</v>
      </c>
      <c r="I74" t="str">
        <f t="shared" si="10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1"/>
        <v>0</v>
      </c>
      <c r="I75" t="str">
        <f t="shared" si="10"/>
        <v/>
      </c>
    </row>
    <row r="76" spans="1:9" x14ac:dyDescent="0.3">
      <c r="A76" s="23"/>
      <c r="B76" s="23"/>
      <c r="C76" s="23"/>
      <c r="D76" s="22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1"/>
        <v>0</v>
      </c>
      <c r="I76" t="str">
        <f t="shared" si="10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1"/>
        <v>0</v>
      </c>
      <c r="I77" t="str">
        <f t="shared" si="10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1"/>
        <v>0</v>
      </c>
      <c r="I78" t="str">
        <f t="shared" si="10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1"/>
        <v>0</v>
      </c>
      <c r="I79" t="str">
        <f t="shared" si="10"/>
        <v/>
      </c>
    </row>
    <row r="80" spans="1:9" x14ac:dyDescent="0.3">
      <c r="A80" s="23"/>
      <c r="B80" s="23"/>
      <c r="C80" s="23"/>
      <c r="D80" s="23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1"/>
        <v>0</v>
      </c>
      <c r="I80" t="str">
        <f t="shared" si="10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1"/>
        <v>0</v>
      </c>
      <c r="I81" t="str">
        <f t="shared" si="10"/>
        <v/>
      </c>
    </row>
    <row r="82" spans="1:9" x14ac:dyDescent="0.3">
      <c r="A82" s="23"/>
      <c r="B82" s="23"/>
      <c r="C82" s="23"/>
      <c r="D82" s="22"/>
      <c r="E82" s="99">
        <v>1</v>
      </c>
      <c r="F82" s="15">
        <v>0</v>
      </c>
      <c r="G82" s="74" cm="1">
        <f t="array" ref="G82">+_xlfn.IFS(C82=Blad1!$D$2,'Basisgegevens Begroting'!#REF!,C82=Blad1!$D$3,'Basisgegevens Begroting'!#REF!,C82=Blad1!$D$4,'Basisgegevens Begroting'!#REF!,C82="",0)</f>
        <v>0</v>
      </c>
      <c r="H82" s="75">
        <f t="shared" si="11"/>
        <v>0</v>
      </c>
      <c r="I82" t="str">
        <f t="shared" si="10"/>
        <v/>
      </c>
    </row>
    <row r="83" spans="1:9" ht="15" thickBot="1" x14ac:dyDescent="0.35">
      <c r="A83" s="93"/>
      <c r="B83" s="94"/>
      <c r="C83" s="94"/>
      <c r="D83" s="95"/>
      <c r="I83" t="str">
        <f t="shared" si="10"/>
        <v/>
      </c>
    </row>
    <row r="84" spans="1:9" ht="15" thickBot="1" x14ac:dyDescent="0.35">
      <c r="A84" s="96"/>
      <c r="B84" s="97"/>
      <c r="C84" s="97"/>
      <c r="D84" s="97"/>
      <c r="E84" s="34" t="s">
        <v>74</v>
      </c>
      <c r="F84" s="12">
        <f>SUM(F67:F83)</f>
        <v>0</v>
      </c>
      <c r="G84" s="77" t="s">
        <v>74</v>
      </c>
      <c r="H84" s="12">
        <f>SUM(H67:H83)</f>
        <v>0</v>
      </c>
    </row>
    <row r="85" spans="1:9" x14ac:dyDescent="0.3"/>
    <row r="86" spans="1:9" x14ac:dyDescent="0.3"/>
    <row r="87" spans="1:9" x14ac:dyDescent="0.3">
      <c r="E87" s="54" t="s">
        <v>77</v>
      </c>
      <c r="F87" s="47">
        <f>+F52+F31+F23+F63+F84</f>
        <v>0</v>
      </c>
      <c r="H87" s="47">
        <f>+H52+H31+H23+H63+H84</f>
        <v>0</v>
      </c>
      <c r="I87" t="e">
        <f>SUM(I6:I83)</f>
        <v>#REF!</v>
      </c>
    </row>
    <row r="88" spans="1:9" x14ac:dyDescent="0.3"/>
    <row r="89" spans="1:9" x14ac:dyDescent="0.3"/>
  </sheetData>
  <sheetProtection algorithmName="SHA-512" hashValue="J6a/eciWRWY9pI1Iv5jCKbRv9uOV30YXLylMoo8JaVzSesR93xLuX9n+TyAgJbnWfo5YMnJI83t3f7ZuqwOCvw==" saltValue="JGq1JbnoNjOdIUHHf30vnw==" spinCount="100000" sheet="1" objects="1" scenarios="1"/>
  <conditionalFormatting sqref="E22 G22">
    <cfRule type="cellIs" dxfId="135" priority="12" stopIfTrue="1" operator="equal">
      <formula>"Opslag algemene kosten (50%)"</formula>
    </cfRule>
  </conditionalFormatting>
  <conditionalFormatting sqref="E30">
    <cfRule type="cellIs" dxfId="134" priority="9" stopIfTrue="1" operator="equal">
      <formula>"Opslag algemene kosten (50%)"</formula>
    </cfRule>
  </conditionalFormatting>
  <conditionalFormatting sqref="E51">
    <cfRule type="cellIs" dxfId="133" priority="11" stopIfTrue="1" operator="equal">
      <formula>"Opslag algemene kosten (50%)"</formula>
    </cfRule>
  </conditionalFormatting>
  <conditionalFormatting sqref="E62">
    <cfRule type="cellIs" dxfId="132" priority="2" stopIfTrue="1" operator="equal">
      <formula>"Opslag algemene kosten (50%)"</formula>
    </cfRule>
  </conditionalFormatting>
  <conditionalFormatting sqref="E84">
    <cfRule type="cellIs" dxfId="131" priority="3" stopIfTrue="1" operator="equal">
      <formula>"Opslag algemene kosten (50%)"</formula>
    </cfRule>
  </conditionalFormatting>
  <conditionalFormatting sqref="G51">
    <cfRule type="cellIs" dxfId="130" priority="10" stopIfTrue="1" operator="equal">
      <formula>"Opslag algemene kosten (50%)"</formula>
    </cfRule>
  </conditionalFormatting>
  <conditionalFormatting sqref="G62">
    <cfRule type="cellIs" dxfId="129" priority="1" stopIfTrue="1" operator="equal">
      <formula>"Opslag algemene kosten (50%)"</formula>
    </cfRule>
  </conditionalFormatting>
  <conditionalFormatting sqref="G84">
    <cfRule type="cellIs" dxfId="128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69F2F673-F04E-4A4B-AF99-3CE762C388C7}">
      <formula1>80</formula1>
    </dataValidation>
  </dataValidations>
  <pageMargins left="0.7" right="0.7" top="0.75" bottom="0.75" header="0.3" footer="0.3"/>
  <pageSetup paperSize="9" scale="46" orientation="portrait" horizontalDpi="360" verticalDpi="36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12A80E-B679-4FE0-B21A-CEDC7DABB3FB}">
          <x14:formula1>
            <xm:f>Blad1!$D$2:$D$4</xm:f>
          </x14:formula1>
          <xm:sqref>C7:C21 C26:C29 C34:C49 C67:C82 C55:C60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781E6-17E4-4FF4-8527-B69F3CCDFEC1}">
  <dimension ref="A1:J89"/>
  <sheetViews>
    <sheetView zoomScaleNormal="100"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44140625" bestFit="1" customWidth="1"/>
    <col min="4" max="4" width="21.21875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0.21875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+EigenPersoneel7894[[#This Row],[Kolom8]]*EigenPersoneel7894[[#This Row],[Kolom6]]</f>
        <v>0</v>
      </c>
      <c r="I7" t="str">
        <f t="shared" ref="I7:I34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+EigenPersoneel7894[[#This Row],[Kolom8]]*EigenPersoneel7894[[#This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+EigenPersoneel7894[[#This Row],[Kolom8]]*EigenPersoneel7894[[#This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+EigenPersoneel7894[[#This Row],[Kolom8]]*EigenPersoneel7894[[#This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+EigenPersoneel7894[[#This Row],[Kolom8]]*EigenPersoneel7894[[#This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+EigenPersoneel7894[[#This Row],[Kolom8]]*EigenPersoneel7894[[#This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+EigenPersoneel7894[[#This Row],[Kolom8]]*EigenPersoneel7894[[#This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+EigenPersoneel7894[[#This Row],[Kolom8]]*EigenPersoneel7894[[#This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+EigenPersoneel7894[[#This Row],[Kolom8]]*EigenPersoneel7894[[#This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+EigenPersoneel7894[[#This Row],[Kolom8]]*EigenPersoneel7894[[#This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+EigenPersoneel7894[[#This Row],[Kolom8]]*EigenPersoneel7894[[#This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+EigenPersoneel7894[[#This Row],[Kolom8]]*EigenPersoneel7894[[#This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+EigenPersoneel7894[[#This Row],[Kolom8]]*EigenPersoneel7894[[#This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+EigenPersoneel7894[[#This Row],[Kolom8]]*EigenPersoneel7894[[#This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+EigenPersoneel7894[[#This Row],[Kolom8]]*EigenPersoneel7894[[#This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121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35.25" customHeight="1" x14ac:dyDescent="0.3">
      <c r="A25" s="27" t="s">
        <v>67</v>
      </c>
      <c r="B25" s="8" t="s">
        <v>68</v>
      </c>
      <c r="C25" s="60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ht="30" customHeight="1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60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ref="I35:I49" si="6">IF(G35=100%,H35,"")</f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6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6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6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6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6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6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6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6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6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6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6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6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6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6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7">SUM(H34:H50)</f>
        <v>0</v>
      </c>
    </row>
    <row r="52" spans="1:9" ht="15" thickBot="1" x14ac:dyDescent="0.35"/>
    <row r="53" spans="1:9" ht="12" customHeight="1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ht="24" customHeight="1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8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9">+G56*F56</f>
        <v>0</v>
      </c>
      <c r="I56" t="str">
        <f t="shared" si="8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9"/>
        <v>0</v>
      </c>
      <c r="I57" t="str">
        <f t="shared" si="8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9"/>
        <v>0</v>
      </c>
      <c r="I58" t="str">
        <f t="shared" si="8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9"/>
        <v>0</v>
      </c>
      <c r="I59" t="str">
        <f t="shared" si="8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9"/>
        <v>0</v>
      </c>
      <c r="I60" t="str">
        <f t="shared" si="8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10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1">+G67*F67*E67</f>
        <v>0</v>
      </c>
      <c r="I67" t="str">
        <f t="shared" si="10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1"/>
        <v>0</v>
      </c>
      <c r="I68" t="str">
        <f t="shared" si="10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1"/>
        <v>0</v>
      </c>
      <c r="I69" t="str">
        <f t="shared" si="10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1"/>
        <v>0</v>
      </c>
      <c r="I70" t="str">
        <f t="shared" si="10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1"/>
        <v>0</v>
      </c>
      <c r="I71" t="str">
        <f t="shared" si="10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1"/>
        <v>0</v>
      </c>
      <c r="I72" t="str">
        <f t="shared" si="10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1"/>
        <v>0</v>
      </c>
      <c r="I73" t="str">
        <f t="shared" si="10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1"/>
        <v>0</v>
      </c>
      <c r="I74" t="str">
        <f t="shared" si="10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1"/>
        <v>0</v>
      </c>
      <c r="I75" t="str">
        <f t="shared" si="10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1"/>
        <v>0</v>
      </c>
      <c r="I76" t="str">
        <f t="shared" si="10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1"/>
        <v>0</v>
      </c>
      <c r="I77" t="str">
        <f t="shared" si="10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1"/>
        <v>0</v>
      </c>
      <c r="I78" t="str">
        <f t="shared" si="10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1"/>
        <v>0</v>
      </c>
      <c r="I79" t="str">
        <f t="shared" si="10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1"/>
        <v>0</v>
      </c>
      <c r="I80" t="str">
        <f t="shared" si="10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1"/>
        <v>0</v>
      </c>
      <c r="I81" t="str">
        <f t="shared" si="10"/>
        <v/>
      </c>
    </row>
    <row r="82" spans="1:9" ht="15" thickBot="1" x14ac:dyDescent="0.35">
      <c r="A82" s="93"/>
      <c r="B82" s="94"/>
      <c r="C82" s="94"/>
      <c r="D82" s="95"/>
      <c r="I82" t="str">
        <f t="shared" si="10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DAkILnJaUlZ59uaHx08ENX68qp+t+jccfhm0I3cu0qAW+nzV+aru/UrtwoV5wIyRusxNY0FZeM30XM5N32glhg==" saltValue="I0pbfDlWETqdhWf26hCBGA==" spinCount="100000" sheet="1" objects="1" scenarios="1"/>
  <conditionalFormatting sqref="E22 G22">
    <cfRule type="cellIs" dxfId="127" priority="14" stopIfTrue="1" operator="equal">
      <formula>"Opslag algemene kosten (50%)"</formula>
    </cfRule>
  </conditionalFormatting>
  <conditionalFormatting sqref="E30">
    <cfRule type="cellIs" dxfId="126" priority="11" stopIfTrue="1" operator="equal">
      <formula>"Opslag algemene kosten (50%)"</formula>
    </cfRule>
  </conditionalFormatting>
  <conditionalFormatting sqref="E51">
    <cfRule type="cellIs" dxfId="125" priority="13" stopIfTrue="1" operator="equal">
      <formula>"Opslag algemene kosten (50%)"</formula>
    </cfRule>
  </conditionalFormatting>
  <conditionalFormatting sqref="E62">
    <cfRule type="cellIs" dxfId="124" priority="2" stopIfTrue="1" operator="equal">
      <formula>"Opslag algemene kosten (50%)"</formula>
    </cfRule>
  </conditionalFormatting>
  <conditionalFormatting sqref="E83">
    <cfRule type="cellIs" dxfId="123" priority="3" stopIfTrue="1" operator="equal">
      <formula>"Opslag algemene kosten (50%)"</formula>
    </cfRule>
  </conditionalFormatting>
  <conditionalFormatting sqref="G51">
    <cfRule type="cellIs" dxfId="122" priority="12" stopIfTrue="1" operator="equal">
      <formula>"Opslag algemene kosten (50%)"</formula>
    </cfRule>
  </conditionalFormatting>
  <conditionalFormatting sqref="G62">
    <cfRule type="cellIs" dxfId="121" priority="1" stopIfTrue="1" operator="equal">
      <formula>"Opslag algemene kosten (50%)"</formula>
    </cfRule>
  </conditionalFormatting>
  <conditionalFormatting sqref="G83">
    <cfRule type="cellIs" dxfId="120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73390E2C-6E92-4326-A830-C5F1ABB47A82}">
      <formula1>80</formula1>
    </dataValidation>
  </dataValidations>
  <pageMargins left="0.7" right="0.7" top="0.75" bottom="0.75" header="0.3" footer="0.3"/>
  <pageSetup paperSize="9" scale="46" orientation="portrait" horizontalDpi="360" verticalDpi="36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0B47178-9B6E-4A05-9049-696E434FC9BD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75E6E-1AA6-4B7D-8940-C68AC3A98E35}">
  <dimension ref="A1:J89"/>
  <sheetViews>
    <sheetView zoomScaleNormal="100"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44140625" bestFit="1" customWidth="1"/>
    <col min="4" max="4" width="21.21875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5.44140625" hidden="1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+EigenPersoneel78945[[#This Row],[Kolom8]]*EigenPersoneel78945[[#This Row],[Kolom6]]</f>
        <v>0</v>
      </c>
      <c r="I7" t="str">
        <f t="shared" ref="I7:I34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+EigenPersoneel78945[[#This Row],[Kolom8]]*EigenPersoneel78945[[#This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+EigenPersoneel78945[[#This Row],[Kolom8]]*EigenPersoneel78945[[#This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+EigenPersoneel78945[[#This Row],[Kolom8]]*EigenPersoneel78945[[#This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+EigenPersoneel78945[[#This Row],[Kolom8]]*EigenPersoneel78945[[#This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+EigenPersoneel78945[[#This Row],[Kolom8]]*EigenPersoneel78945[[#This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+EigenPersoneel78945[[#This Row],[Kolom8]]*EigenPersoneel78945[[#This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+EigenPersoneel78945[[#This Row],[Kolom8]]*EigenPersoneel78945[[#This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+EigenPersoneel78945[[#This Row],[Kolom8]]*EigenPersoneel78945[[#This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+EigenPersoneel78945[[#This Row],[Kolom8]]*EigenPersoneel78945[[#This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+EigenPersoneel78945[[#This Row],[Kolom8]]*EigenPersoneel78945[[#This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+EigenPersoneel78945[[#This Row],[Kolom8]]*EigenPersoneel78945[[#This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+EigenPersoneel78945[[#This Row],[Kolom8]]*EigenPersoneel78945[[#This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+EigenPersoneel78945[[#This Row],[Kolom8]]*EigenPersoneel78945[[#This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+EigenPersoneel78945[[#This Row],[Kolom8]]*EigenPersoneel78945[[#This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121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35.25" customHeight="1" x14ac:dyDescent="0.3">
      <c r="A25" s="27" t="s">
        <v>67</v>
      </c>
      <c r="B25" s="8" t="s">
        <v>68</v>
      </c>
      <c r="C25" s="60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ht="30" customHeight="1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60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69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69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ref="I35:I49" si="6">IF(G35=100%,H35,"")</f>
        <v/>
      </c>
    </row>
    <row r="36" spans="1:9" x14ac:dyDescent="0.3">
      <c r="A36" s="31"/>
      <c r="B36" s="22"/>
      <c r="C36" s="23"/>
      <c r="D36" s="23"/>
      <c r="E36" s="52"/>
      <c r="F36" s="69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6"/>
        <v/>
      </c>
    </row>
    <row r="37" spans="1:9" x14ac:dyDescent="0.3">
      <c r="A37" s="31"/>
      <c r="B37" s="22"/>
      <c r="C37" s="23"/>
      <c r="D37" s="23"/>
      <c r="E37" s="52"/>
      <c r="F37" s="69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6"/>
        <v/>
      </c>
    </row>
    <row r="38" spans="1:9" x14ac:dyDescent="0.3">
      <c r="A38" s="31"/>
      <c r="B38" s="22"/>
      <c r="C38" s="23"/>
      <c r="D38" s="22"/>
      <c r="E38" s="53"/>
      <c r="F38" s="69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6"/>
        <v/>
      </c>
    </row>
    <row r="39" spans="1:9" x14ac:dyDescent="0.3">
      <c r="A39" s="31"/>
      <c r="B39" s="22"/>
      <c r="C39" s="23"/>
      <c r="D39" s="22"/>
      <c r="E39" s="53"/>
      <c r="F39" s="69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6"/>
        <v/>
      </c>
    </row>
    <row r="40" spans="1:9" x14ac:dyDescent="0.3">
      <c r="A40" s="31"/>
      <c r="B40" s="22"/>
      <c r="C40" s="23"/>
      <c r="D40" s="22"/>
      <c r="E40" s="53"/>
      <c r="F40" s="69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6"/>
        <v/>
      </c>
    </row>
    <row r="41" spans="1:9" x14ac:dyDescent="0.3">
      <c r="A41" s="31"/>
      <c r="B41" s="22"/>
      <c r="C41" s="23"/>
      <c r="D41" s="22"/>
      <c r="E41" s="53"/>
      <c r="F41" s="69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6"/>
        <v/>
      </c>
    </row>
    <row r="42" spans="1:9" x14ac:dyDescent="0.3">
      <c r="A42" s="31"/>
      <c r="B42" s="22"/>
      <c r="C42" s="23"/>
      <c r="D42" s="22"/>
      <c r="E42" s="53"/>
      <c r="F42" s="69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6"/>
        <v/>
      </c>
    </row>
    <row r="43" spans="1:9" x14ac:dyDescent="0.3">
      <c r="A43" s="31"/>
      <c r="B43" s="22"/>
      <c r="C43" s="23"/>
      <c r="D43" s="22"/>
      <c r="E43" s="53"/>
      <c r="F43" s="69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6"/>
        <v/>
      </c>
    </row>
    <row r="44" spans="1:9" x14ac:dyDescent="0.3">
      <c r="A44" s="31"/>
      <c r="B44" s="22"/>
      <c r="C44" s="23"/>
      <c r="D44" s="22"/>
      <c r="E44" s="53"/>
      <c r="F44" s="69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6"/>
        <v/>
      </c>
    </row>
    <row r="45" spans="1:9" x14ac:dyDescent="0.3">
      <c r="A45" s="31"/>
      <c r="B45" s="22"/>
      <c r="C45" s="23"/>
      <c r="D45" s="22"/>
      <c r="E45" s="53"/>
      <c r="F45" s="69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6"/>
        <v/>
      </c>
    </row>
    <row r="46" spans="1:9" x14ac:dyDescent="0.3">
      <c r="A46" s="31"/>
      <c r="B46" s="22"/>
      <c r="C46" s="23"/>
      <c r="D46" s="22"/>
      <c r="E46" s="53"/>
      <c r="F46" s="69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6"/>
        <v/>
      </c>
    </row>
    <row r="47" spans="1:9" x14ac:dyDescent="0.3">
      <c r="A47" s="31"/>
      <c r="B47" s="22"/>
      <c r="C47" s="23"/>
      <c r="D47" s="22"/>
      <c r="E47" s="53"/>
      <c r="F47" s="69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6"/>
        <v/>
      </c>
    </row>
    <row r="48" spans="1:9" x14ac:dyDescent="0.3">
      <c r="A48" s="31"/>
      <c r="B48" s="22"/>
      <c r="C48" s="23"/>
      <c r="D48" s="22"/>
      <c r="E48" s="53"/>
      <c r="F48" s="69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6"/>
        <v/>
      </c>
    </row>
    <row r="49" spans="1:9" x14ac:dyDescent="0.3">
      <c r="A49" s="31"/>
      <c r="B49" s="22"/>
      <c r="C49" s="23"/>
      <c r="D49" s="22"/>
      <c r="E49" s="53"/>
      <c r="F49" s="69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6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7">SUM(H34:H50)</f>
        <v>0</v>
      </c>
    </row>
    <row r="52" spans="1:9" ht="15" thickBot="1" x14ac:dyDescent="0.35"/>
    <row r="53" spans="1:9" ht="12" customHeight="1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ht="24" customHeight="1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8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9">+G56*F56</f>
        <v>0</v>
      </c>
      <c r="I56" t="str">
        <f t="shared" si="8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9"/>
        <v>0</v>
      </c>
      <c r="I57" t="str">
        <f t="shared" si="8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9"/>
        <v>0</v>
      </c>
      <c r="I58" t="str">
        <f t="shared" si="8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9"/>
        <v>0</v>
      </c>
      <c r="I59" t="str">
        <f t="shared" si="8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9"/>
        <v>0</v>
      </c>
      <c r="I60" t="str">
        <f t="shared" si="8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10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1">+G67*F67*E67</f>
        <v>0</v>
      </c>
      <c r="I67" t="str">
        <f t="shared" si="10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1"/>
        <v>0</v>
      </c>
      <c r="I68" t="str">
        <f t="shared" si="10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1"/>
        <v>0</v>
      </c>
      <c r="I69" t="str">
        <f t="shared" si="10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1"/>
        <v>0</v>
      </c>
      <c r="I70" t="str">
        <f t="shared" si="10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1"/>
        <v>0</v>
      </c>
      <c r="I71" t="str">
        <f t="shared" si="10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1"/>
        <v>0</v>
      </c>
      <c r="I72" t="str">
        <f t="shared" si="10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1"/>
        <v>0</v>
      </c>
      <c r="I73" t="str">
        <f t="shared" si="10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1"/>
        <v>0</v>
      </c>
      <c r="I74" t="str">
        <f t="shared" si="10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1"/>
        <v>0</v>
      </c>
      <c r="I75" t="str">
        <f t="shared" si="10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1"/>
        <v>0</v>
      </c>
      <c r="I76" t="str">
        <f t="shared" si="10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1"/>
        <v>0</v>
      </c>
      <c r="I77" t="str">
        <f t="shared" si="10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1"/>
        <v>0</v>
      </c>
      <c r="I78" t="str">
        <f t="shared" si="10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1"/>
        <v>0</v>
      </c>
      <c r="I79" t="str">
        <f t="shared" si="10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1"/>
        <v>0</v>
      </c>
      <c r="I80" t="str">
        <f t="shared" si="10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1"/>
        <v>0</v>
      </c>
      <c r="I81" t="str">
        <f t="shared" si="10"/>
        <v/>
      </c>
    </row>
    <row r="82" spans="1:9" ht="15" thickBot="1" x14ac:dyDescent="0.35">
      <c r="A82" s="93"/>
      <c r="B82" s="94"/>
      <c r="C82" s="94"/>
      <c r="D82" s="95"/>
      <c r="I82" t="str">
        <f t="shared" si="10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PU7l7+sduluYVR0QNmyp/7lf3N0OBPA7653KuPGyW/dg6rAIsV+XsuiM6qA9jxrpfrDwPmT3dOBLs+hRAydNjQ==" saltValue="A4/m8RM2hZ4x7UPUxJjhLw==" spinCount="100000" sheet="1" objects="1" scenarios="1"/>
  <conditionalFormatting sqref="E22 G22">
    <cfRule type="cellIs" dxfId="119" priority="12" stopIfTrue="1" operator="equal">
      <formula>"Opslag algemene kosten (50%)"</formula>
    </cfRule>
  </conditionalFormatting>
  <conditionalFormatting sqref="E30">
    <cfRule type="cellIs" dxfId="118" priority="9" stopIfTrue="1" operator="equal">
      <formula>"Opslag algemene kosten (50%)"</formula>
    </cfRule>
  </conditionalFormatting>
  <conditionalFormatting sqref="E51">
    <cfRule type="cellIs" dxfId="117" priority="11" stopIfTrue="1" operator="equal">
      <formula>"Opslag algemene kosten (50%)"</formula>
    </cfRule>
  </conditionalFormatting>
  <conditionalFormatting sqref="E62">
    <cfRule type="cellIs" dxfId="116" priority="2" stopIfTrue="1" operator="equal">
      <formula>"Opslag algemene kosten (50%)"</formula>
    </cfRule>
  </conditionalFormatting>
  <conditionalFormatting sqref="E83">
    <cfRule type="cellIs" dxfId="115" priority="3" stopIfTrue="1" operator="equal">
      <formula>"Opslag algemene kosten (50%)"</formula>
    </cfRule>
  </conditionalFormatting>
  <conditionalFormatting sqref="G51">
    <cfRule type="cellIs" dxfId="114" priority="10" stopIfTrue="1" operator="equal">
      <formula>"Opslag algemene kosten (50%)"</formula>
    </cfRule>
  </conditionalFormatting>
  <conditionalFormatting sqref="G62">
    <cfRule type="cellIs" dxfId="113" priority="1" stopIfTrue="1" operator="equal">
      <formula>"Opslag algemene kosten (50%)"</formula>
    </cfRule>
  </conditionalFormatting>
  <conditionalFormatting sqref="G83">
    <cfRule type="cellIs" dxfId="112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EDF93DF9-6B5A-429A-8715-D2264737AB39}">
      <formula1>80</formula1>
    </dataValidation>
  </dataValidations>
  <pageMargins left="0.7" right="0.7" top="0.75" bottom="0.75" header="0.3" footer="0.3"/>
  <pageSetup paperSize="9" scale="46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EF1D309-08E8-470F-9AF3-323B59547E6D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66081-3D52-4BA9-B21A-801974B01384}">
  <dimension ref="A1:J89"/>
  <sheetViews>
    <sheetView zoomScaleNormal="100"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40.44140625" customWidth="1"/>
    <col min="4" max="4" width="19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0.21875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24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+EigenPersoneel789456[[#This Row],[Kolom8]]*EigenPersoneel789456[[#This Row],[Kolom6]]</f>
        <v>0</v>
      </c>
      <c r="I7" t="str">
        <f t="shared" ref="I7:I34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+EigenPersoneel789456[[#This Row],[Kolom8]]*EigenPersoneel789456[[#This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+EigenPersoneel789456[[#This Row],[Kolom8]]*EigenPersoneel789456[[#This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+EigenPersoneel789456[[#This Row],[Kolom8]]*EigenPersoneel789456[[#This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+EigenPersoneel789456[[#This Row],[Kolom8]]*EigenPersoneel789456[[#This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+EigenPersoneel789456[[#This Row],[Kolom8]]*EigenPersoneel789456[[#This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+EigenPersoneel789456[[#This Row],[Kolom8]]*EigenPersoneel789456[[#This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+EigenPersoneel789456[[#This Row],[Kolom8]]*EigenPersoneel789456[[#This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+EigenPersoneel789456[[#This Row],[Kolom8]]*EigenPersoneel789456[[#This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+EigenPersoneel789456[[#This Row],[Kolom8]]*EigenPersoneel789456[[#This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+EigenPersoneel789456[[#This Row],[Kolom8]]*EigenPersoneel789456[[#This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+EigenPersoneel789456[[#This Row],[Kolom8]]*EigenPersoneel789456[[#This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+EigenPersoneel789456[[#This Row],[Kolom8]]*EigenPersoneel789456[[#This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+EigenPersoneel789456[[#This Row],[Kolom8]]*EigenPersoneel789456[[#This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+EigenPersoneel789456[[#This Row],[Kolom8]]*EigenPersoneel789456[[#This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133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36" x14ac:dyDescent="0.3">
      <c r="A25" s="27" t="s">
        <v>67</v>
      </c>
      <c r="B25" s="8" t="s">
        <v>68</v>
      </c>
      <c r="C25" s="71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ht="30" customHeight="1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24" x14ac:dyDescent="0.3">
      <c r="A33" s="27" t="s">
        <v>67</v>
      </c>
      <c r="B33" s="8" t="s">
        <v>68</v>
      </c>
      <c r="C33" s="8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ref="I35:I49" si="6">IF(G35=100%,H35,"")</f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6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6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6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6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6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6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6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6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6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6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6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6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6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6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7">SUM(H34:H50)</f>
        <v>0</v>
      </c>
    </row>
    <row r="52" spans="1:9" ht="15" thickBot="1" x14ac:dyDescent="0.35"/>
    <row r="53" spans="1:9" ht="12" customHeight="1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ht="24" customHeight="1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8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9">+G56*F56</f>
        <v>0</v>
      </c>
      <c r="I56" t="str">
        <f t="shared" si="8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9"/>
        <v>0</v>
      </c>
      <c r="I57" t="str">
        <f t="shared" si="8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9"/>
        <v>0</v>
      </c>
      <c r="I58" t="str">
        <f t="shared" si="8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9"/>
        <v>0</v>
      </c>
      <c r="I59" t="str">
        <f t="shared" si="8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9"/>
        <v>0</v>
      </c>
      <c r="I60" t="str">
        <f t="shared" si="8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10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1">+G67*F67*E67</f>
        <v>0</v>
      </c>
      <c r="I67" t="str">
        <f t="shared" si="10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1"/>
        <v>0</v>
      </c>
      <c r="I68" t="str">
        <f t="shared" si="10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1"/>
        <v>0</v>
      </c>
      <c r="I69" t="str">
        <f t="shared" si="10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1"/>
        <v>0</v>
      </c>
      <c r="I70" t="str">
        <f t="shared" si="10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1"/>
        <v>0</v>
      </c>
      <c r="I71" t="str">
        <f t="shared" si="10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1"/>
        <v>0</v>
      </c>
      <c r="I72" t="str">
        <f t="shared" si="10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1"/>
        <v>0</v>
      </c>
      <c r="I73" t="str">
        <f t="shared" si="10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1"/>
        <v>0</v>
      </c>
      <c r="I74" t="str">
        <f t="shared" si="10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1"/>
        <v>0</v>
      </c>
      <c r="I75" t="str">
        <f t="shared" si="10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1"/>
        <v>0</v>
      </c>
      <c r="I76" t="str">
        <f t="shared" si="10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1"/>
        <v>0</v>
      </c>
      <c r="I77" t="str">
        <f t="shared" si="10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1"/>
        <v>0</v>
      </c>
      <c r="I78" t="str">
        <f t="shared" si="10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1"/>
        <v>0</v>
      </c>
      <c r="I79" t="str">
        <f t="shared" si="10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1"/>
        <v>0</v>
      </c>
      <c r="I80" t="str">
        <f t="shared" si="10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1"/>
        <v>0</v>
      </c>
      <c r="I81" t="str">
        <f t="shared" si="10"/>
        <v/>
      </c>
    </row>
    <row r="82" spans="1:9" ht="15" thickBot="1" x14ac:dyDescent="0.35">
      <c r="A82" s="93"/>
      <c r="B82" s="94"/>
      <c r="C82" s="94"/>
      <c r="D82" s="95"/>
      <c r="I82" t="str">
        <f t="shared" si="10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8NVuE4CH21TmW/RN+j6LTorV6rAV0U9wxsNLqcPKhMnGKoPIk1yfJZMpmqeME+V2ZSUXwtcPmKqDwVBo6vKN6w==" saltValue="rOaBIMRk4jxTLDqkdjJGsw==" spinCount="100000" sheet="1" objects="1" scenarios="1"/>
  <conditionalFormatting sqref="E22 G22">
    <cfRule type="cellIs" dxfId="111" priority="12" stopIfTrue="1" operator="equal">
      <formula>"Opslag algemene kosten (50%)"</formula>
    </cfRule>
  </conditionalFormatting>
  <conditionalFormatting sqref="E30">
    <cfRule type="cellIs" dxfId="110" priority="9" stopIfTrue="1" operator="equal">
      <formula>"Opslag algemene kosten (50%)"</formula>
    </cfRule>
  </conditionalFormatting>
  <conditionalFormatting sqref="E51">
    <cfRule type="cellIs" dxfId="109" priority="11" stopIfTrue="1" operator="equal">
      <formula>"Opslag algemene kosten (50%)"</formula>
    </cfRule>
  </conditionalFormatting>
  <conditionalFormatting sqref="E62">
    <cfRule type="cellIs" dxfId="108" priority="2" stopIfTrue="1" operator="equal">
      <formula>"Opslag algemene kosten (50%)"</formula>
    </cfRule>
  </conditionalFormatting>
  <conditionalFormatting sqref="E83">
    <cfRule type="cellIs" dxfId="107" priority="3" stopIfTrue="1" operator="equal">
      <formula>"Opslag algemene kosten (50%)"</formula>
    </cfRule>
  </conditionalFormatting>
  <conditionalFormatting sqref="G51">
    <cfRule type="cellIs" dxfId="106" priority="10" stopIfTrue="1" operator="equal">
      <formula>"Opslag algemene kosten (50%)"</formula>
    </cfRule>
  </conditionalFormatting>
  <conditionalFormatting sqref="G62">
    <cfRule type="cellIs" dxfId="105" priority="1" stopIfTrue="1" operator="equal">
      <formula>"Opslag algemene kosten (50%)"</formula>
    </cfRule>
  </conditionalFormatting>
  <conditionalFormatting sqref="G83">
    <cfRule type="cellIs" dxfId="104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AB50468A-8192-4690-901F-986A4EEAB52D}">
      <formula1>80</formula1>
    </dataValidation>
  </dataValidations>
  <pageMargins left="0.7" right="0.7" top="0.75" bottom="0.75" header="0.3" footer="0.3"/>
  <pageSetup paperSize="9" scale="50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F359F76-5C62-4B5A-B0D1-B236C45E5C88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FAF93-4E3F-4E39-8D08-C62156581648}">
  <dimension ref="A1:J89"/>
  <sheetViews>
    <sheetView zoomScaleNormal="100"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46.44140625" customWidth="1"/>
    <col min="4" max="4" width="19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0.21875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+EigenPersoneel78945612[[#This Row],[Kolom8]]*EigenPersoneel78945612[[#This Row],[Kolom6]]</f>
        <v>0</v>
      </c>
      <c r="I7" t="str">
        <f t="shared" ref="I7:I34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+EigenPersoneel78945612[[#This Row],[Kolom8]]*EigenPersoneel78945612[[#This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+EigenPersoneel78945612[[#This Row],[Kolom8]]*EigenPersoneel78945612[[#This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+EigenPersoneel78945612[[#This Row],[Kolom8]]*EigenPersoneel78945612[[#This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+EigenPersoneel78945612[[#This Row],[Kolom8]]*EigenPersoneel78945612[[#This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+EigenPersoneel78945612[[#This Row],[Kolom8]]*EigenPersoneel78945612[[#This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+EigenPersoneel78945612[[#This Row],[Kolom8]]*EigenPersoneel78945612[[#This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+EigenPersoneel78945612[[#This Row],[Kolom8]]*EigenPersoneel78945612[[#This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+EigenPersoneel78945612[[#This Row],[Kolom8]]*EigenPersoneel78945612[[#This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+EigenPersoneel78945612[[#This Row],[Kolom8]]*EigenPersoneel78945612[[#This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+EigenPersoneel78945612[[#This Row],[Kolom8]]*EigenPersoneel78945612[[#This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+EigenPersoneel78945612[[#This Row],[Kolom8]]*EigenPersoneel78945612[[#This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+EigenPersoneel78945612[[#This Row],[Kolom8]]*EigenPersoneel78945612[[#This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+EigenPersoneel78945612[[#This Row],[Kolom8]]*EigenPersoneel78945612[[#This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+EigenPersoneel78945612[[#This Row],[Kolom8]]*EigenPersoneel78945612[[#This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133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44.25" customHeight="1" x14ac:dyDescent="0.3">
      <c r="A25" s="27" t="s">
        <v>67</v>
      </c>
      <c r="B25" s="8" t="s">
        <v>68</v>
      </c>
      <c r="C25" s="71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ht="30" customHeight="1" x14ac:dyDescent="0.3">
      <c r="A26" s="31"/>
      <c r="B26" s="22"/>
      <c r="C26" s="22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71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3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ref="I35:I49" si="6">IF(G35=100%,H35,"")</f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6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6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6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6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6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6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6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6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6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6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6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6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6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6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7">SUM(H34:H50)</f>
        <v>0</v>
      </c>
    </row>
    <row r="52" spans="1:9" ht="15" thickBot="1" x14ac:dyDescent="0.35"/>
    <row r="53" spans="1:9" x14ac:dyDescent="0.3">
      <c r="A53" s="29" t="s">
        <v>125</v>
      </c>
      <c r="B53" s="16"/>
      <c r="C53" s="16"/>
      <c r="D53" s="16"/>
      <c r="E53" s="16"/>
      <c r="F53" s="16"/>
      <c r="G53" s="16"/>
      <c r="I53" s="110"/>
    </row>
    <row r="54" spans="1:9" ht="24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8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9">+G56*F56</f>
        <v>0</v>
      </c>
      <c r="I56" t="str">
        <f t="shared" si="8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9"/>
        <v>0</v>
      </c>
      <c r="I57" t="str">
        <f t="shared" si="8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9"/>
        <v>0</v>
      </c>
      <c r="I58" t="str">
        <f t="shared" si="8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9"/>
        <v>0</v>
      </c>
      <c r="I59" t="str">
        <f t="shared" si="8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9"/>
        <v>0</v>
      </c>
      <c r="I60" t="str">
        <f t="shared" si="8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10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1">+G67*F67*E67</f>
        <v>0</v>
      </c>
      <c r="I67" t="str">
        <f t="shared" si="10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1"/>
        <v>0</v>
      </c>
      <c r="I68" t="str">
        <f t="shared" si="10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1"/>
        <v>0</v>
      </c>
      <c r="I69" t="str">
        <f t="shared" si="10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1"/>
        <v>0</v>
      </c>
      <c r="I70" t="str">
        <f t="shared" si="10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1"/>
        <v>0</v>
      </c>
      <c r="I71" t="str">
        <f t="shared" si="10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1"/>
        <v>0</v>
      </c>
      <c r="I72" t="str">
        <f t="shared" si="10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1"/>
        <v>0</v>
      </c>
      <c r="I73" t="str">
        <f t="shared" si="10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1"/>
        <v>0</v>
      </c>
      <c r="I74" t="str">
        <f t="shared" si="10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1"/>
        <v>0</v>
      </c>
      <c r="I75" t="str">
        <f t="shared" si="10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1"/>
        <v>0</v>
      </c>
      <c r="I76" t="str">
        <f t="shared" si="10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1"/>
        <v>0</v>
      </c>
      <c r="I77" t="str">
        <f t="shared" si="10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1"/>
        <v>0</v>
      </c>
      <c r="I78" t="str">
        <f t="shared" si="10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1"/>
        <v>0</v>
      </c>
      <c r="I79" t="str">
        <f t="shared" si="10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1"/>
        <v>0</v>
      </c>
      <c r="I80" t="str">
        <f t="shared" si="10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1"/>
        <v>0</v>
      </c>
      <c r="I81" t="str">
        <f t="shared" si="10"/>
        <v/>
      </c>
    </row>
    <row r="82" spans="1:9" ht="15" thickBot="1" x14ac:dyDescent="0.35">
      <c r="A82" s="93"/>
      <c r="B82" s="94"/>
      <c r="C82" s="94"/>
      <c r="D82" s="95"/>
      <c r="I82" t="str">
        <f t="shared" si="10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4ZWBXCbUSglP8a7AwYPnLJOTl9rnaEUVV22bVYYcZuoNTleQxX1vRZcvK9zL7nNrglZKHUv2ybzzVUxkcRdGkA==" saltValue="bjWA817r0LBFVp+d+ht9XQ==" spinCount="100000" sheet="1" objects="1" scenarios="1"/>
  <conditionalFormatting sqref="E22 G22">
    <cfRule type="cellIs" dxfId="103" priority="12" stopIfTrue="1" operator="equal">
      <formula>"Opslag algemene kosten (50%)"</formula>
    </cfRule>
  </conditionalFormatting>
  <conditionalFormatting sqref="E30">
    <cfRule type="cellIs" dxfId="102" priority="9" stopIfTrue="1" operator="equal">
      <formula>"Opslag algemene kosten (50%)"</formula>
    </cfRule>
  </conditionalFormatting>
  <conditionalFormatting sqref="E51">
    <cfRule type="cellIs" dxfId="101" priority="11" stopIfTrue="1" operator="equal">
      <formula>"Opslag algemene kosten (50%)"</formula>
    </cfRule>
  </conditionalFormatting>
  <conditionalFormatting sqref="E62">
    <cfRule type="cellIs" dxfId="100" priority="2" stopIfTrue="1" operator="equal">
      <formula>"Opslag algemene kosten (50%)"</formula>
    </cfRule>
  </conditionalFormatting>
  <conditionalFormatting sqref="E83">
    <cfRule type="cellIs" dxfId="99" priority="3" stopIfTrue="1" operator="equal">
      <formula>"Opslag algemene kosten (50%)"</formula>
    </cfRule>
  </conditionalFormatting>
  <conditionalFormatting sqref="G51">
    <cfRule type="cellIs" dxfId="98" priority="10" stopIfTrue="1" operator="equal">
      <formula>"Opslag algemene kosten (50%)"</formula>
    </cfRule>
  </conditionalFormatting>
  <conditionalFormatting sqref="G62">
    <cfRule type="cellIs" dxfId="97" priority="1" stopIfTrue="1" operator="equal">
      <formula>"Opslag algemene kosten (50%)"</formula>
    </cfRule>
  </conditionalFormatting>
  <conditionalFormatting sqref="G83">
    <cfRule type="cellIs" dxfId="96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6D81BCB6-3409-4915-BAAB-551745B48151}">
      <formula1>80</formula1>
    </dataValidation>
  </dataValidations>
  <pageMargins left="0.7" right="0.7" top="0.75" bottom="0.75" header="0.3" footer="0.3"/>
  <pageSetup paperSize="9" scale="48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B11BF0D-404F-4731-9696-C22C44629E4C}">
          <x14:formula1>
            <xm:f>Blad1!$D$2:$D$4</xm:f>
          </x14:formula1>
          <xm:sqref>C7:C21 C34:C49 C26:C29 C66:C81 C55:C60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C0447-F66E-4A0D-B828-A7C476F11061}">
  <dimension ref="A1:J89"/>
  <sheetViews>
    <sheetView zoomScale="90" zoomScaleNormal="90"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24.77734375" bestFit="1" customWidth="1"/>
    <col min="4" max="4" width="19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0.21875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+EigenPersoneel7894510[[#This Row],[Kolom8]]*EigenPersoneel7894510[[#This Row],[Kolom6]]</f>
        <v>0</v>
      </c>
      <c r="I7" t="str">
        <f t="shared" ref="I7:I34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+EigenPersoneel7894510[[#This Row],[Kolom8]]*EigenPersoneel7894510[[#This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+EigenPersoneel7894510[[#This Row],[Kolom8]]*EigenPersoneel7894510[[#This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+EigenPersoneel7894510[[#This Row],[Kolom8]]*EigenPersoneel7894510[[#This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+EigenPersoneel7894510[[#This Row],[Kolom8]]*EigenPersoneel7894510[[#This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+EigenPersoneel7894510[[#This Row],[Kolom8]]*EigenPersoneel7894510[[#This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+EigenPersoneel7894510[[#This Row],[Kolom8]]*EigenPersoneel7894510[[#This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+EigenPersoneel7894510[[#This Row],[Kolom8]]*EigenPersoneel7894510[[#This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+EigenPersoneel7894510[[#This Row],[Kolom8]]*EigenPersoneel7894510[[#This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+EigenPersoneel7894510[[#This Row],[Kolom8]]*EigenPersoneel7894510[[#This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+EigenPersoneel7894510[[#This Row],[Kolom8]]*EigenPersoneel7894510[[#This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+EigenPersoneel7894510[[#This Row],[Kolom8]]*EigenPersoneel7894510[[#This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+EigenPersoneel7894510[[#This Row],[Kolom8]]*EigenPersoneel7894510[[#This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+EigenPersoneel7894510[[#This Row],[Kolom8]]*EigenPersoneel7894510[[#This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+EigenPersoneel7894510[[#This Row],[Kolom8]]*EigenPersoneel7894510[[#This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133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49.5" customHeight="1" x14ac:dyDescent="0.3">
      <c r="A25" s="27" t="s">
        <v>67</v>
      </c>
      <c r="B25" s="8" t="s">
        <v>68</v>
      </c>
      <c r="C25" s="8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ht="30" customHeight="1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8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ref="I35:I49" si="6">IF(G35=100%,H35,"")</f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6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6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6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6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6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6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6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6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6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6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6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6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6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6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7">SUM(H34:H50)</f>
        <v>0</v>
      </c>
    </row>
    <row r="52" spans="1:9" ht="15" thickBot="1" x14ac:dyDescent="0.35"/>
    <row r="53" spans="1:9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ht="24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8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9">+G56*F56</f>
        <v>0</v>
      </c>
      <c r="I56" t="str">
        <f t="shared" si="8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9"/>
        <v>0</v>
      </c>
      <c r="I57" t="str">
        <f t="shared" si="8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9"/>
        <v>0</v>
      </c>
      <c r="I58" t="str">
        <f t="shared" si="8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9"/>
        <v>0</v>
      </c>
      <c r="I59" t="str">
        <f t="shared" si="8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9"/>
        <v>0</v>
      </c>
      <c r="I60" t="str">
        <f t="shared" si="8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10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1">+G67*F67*E67</f>
        <v>0</v>
      </c>
      <c r="I67" t="str">
        <f t="shared" si="10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1"/>
        <v>0</v>
      </c>
      <c r="I68" t="str">
        <f t="shared" si="10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1"/>
        <v>0</v>
      </c>
      <c r="I69" t="str">
        <f t="shared" si="10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1"/>
        <v>0</v>
      </c>
      <c r="I70" t="str">
        <f t="shared" si="10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1"/>
        <v>0</v>
      </c>
      <c r="I71" t="str">
        <f t="shared" si="10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1"/>
        <v>0</v>
      </c>
      <c r="I72" t="str">
        <f t="shared" si="10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1"/>
        <v>0</v>
      </c>
      <c r="I73" t="str">
        <f t="shared" si="10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1"/>
        <v>0</v>
      </c>
      <c r="I74" t="str">
        <f t="shared" si="10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1"/>
        <v>0</v>
      </c>
      <c r="I75" t="str">
        <f t="shared" si="10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1"/>
        <v>0</v>
      </c>
      <c r="I76" t="str">
        <f t="shared" si="10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1"/>
        <v>0</v>
      </c>
      <c r="I77" t="str">
        <f t="shared" si="10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1"/>
        <v>0</v>
      </c>
      <c r="I78" t="str">
        <f t="shared" si="10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1"/>
        <v>0</v>
      </c>
      <c r="I79" t="str">
        <f t="shared" si="10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1"/>
        <v>0</v>
      </c>
      <c r="I80" t="str">
        <f t="shared" si="10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1"/>
        <v>0</v>
      </c>
      <c r="I81" t="str">
        <f t="shared" si="10"/>
        <v/>
      </c>
    </row>
    <row r="82" spans="1:9" ht="15" thickBot="1" x14ac:dyDescent="0.35">
      <c r="A82" s="93"/>
      <c r="B82" s="94"/>
      <c r="C82" s="94"/>
      <c r="D82" s="95"/>
      <c r="I82" t="str">
        <f t="shared" si="10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t4ldoe5RLuDaKFfNsVP+LSkMtGRF0OUPZhWVyQXsCd3XJvL0+EWclDg6c32OmqWo9mxs5nJAsTf7GkGaCoB3zw==" saltValue="B4fEmQjyXcoDnFZqIIMOgw==" spinCount="100000" sheet="1" objects="1" scenarios="1"/>
  <conditionalFormatting sqref="E22 G22">
    <cfRule type="cellIs" dxfId="95" priority="12" stopIfTrue="1" operator="equal">
      <formula>"Opslag algemene kosten (50%)"</formula>
    </cfRule>
  </conditionalFormatting>
  <conditionalFormatting sqref="E30">
    <cfRule type="cellIs" dxfId="94" priority="9" stopIfTrue="1" operator="equal">
      <formula>"Opslag algemene kosten (50%)"</formula>
    </cfRule>
  </conditionalFormatting>
  <conditionalFormatting sqref="E51">
    <cfRule type="cellIs" dxfId="93" priority="11" stopIfTrue="1" operator="equal">
      <formula>"Opslag algemene kosten (50%)"</formula>
    </cfRule>
  </conditionalFormatting>
  <conditionalFormatting sqref="E62">
    <cfRule type="cellIs" dxfId="92" priority="2" stopIfTrue="1" operator="equal">
      <formula>"Opslag algemene kosten (50%)"</formula>
    </cfRule>
  </conditionalFormatting>
  <conditionalFormatting sqref="E83">
    <cfRule type="cellIs" dxfId="91" priority="3" stopIfTrue="1" operator="equal">
      <formula>"Opslag algemene kosten (50%)"</formula>
    </cfRule>
  </conditionalFormatting>
  <conditionalFormatting sqref="G51">
    <cfRule type="cellIs" dxfId="90" priority="10" stopIfTrue="1" operator="equal">
      <formula>"Opslag algemene kosten (50%)"</formula>
    </cfRule>
  </conditionalFormatting>
  <conditionalFormatting sqref="G62">
    <cfRule type="cellIs" dxfId="89" priority="1" stopIfTrue="1" operator="equal">
      <formula>"Opslag algemene kosten (50%)"</formula>
    </cfRule>
  </conditionalFormatting>
  <conditionalFormatting sqref="G83">
    <cfRule type="cellIs" dxfId="88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0E37EDAB-F5C7-473B-A996-997443998762}">
      <formula1>80</formula1>
    </dataValidation>
  </dataValidations>
  <pageMargins left="0.7" right="0.7" top="0.75" bottom="0.75" header="0.3" footer="0.3"/>
  <pageSetup paperSize="9" scale="48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FE8B428-3943-4FF5-9CEE-32FBA3BDDEE5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3FF7-9050-4269-B7EF-1D70C22C53B8}">
  <dimension ref="A1:J89"/>
  <sheetViews>
    <sheetView zoomScaleNormal="100"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77734375" customWidth="1"/>
    <col min="4" max="4" width="19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0" hidden="1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+EigenPersoneel7894511[[#This Row],[Kolom8]]*EigenPersoneel7894511[[#This Row],[Kolom6]]</f>
        <v>0</v>
      </c>
      <c r="I7" t="str">
        <f t="shared" ref="I7:I34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+EigenPersoneel7894511[[#This Row],[Kolom8]]*EigenPersoneel7894511[[#This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+EigenPersoneel7894511[[#This Row],[Kolom8]]*EigenPersoneel7894511[[#This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+EigenPersoneel7894511[[#This Row],[Kolom8]]*EigenPersoneel7894511[[#This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+EigenPersoneel7894511[[#This Row],[Kolom8]]*EigenPersoneel7894511[[#This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+EigenPersoneel7894511[[#This Row],[Kolom8]]*EigenPersoneel7894511[[#This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+EigenPersoneel7894511[[#This Row],[Kolom8]]*EigenPersoneel7894511[[#This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+EigenPersoneel7894511[[#This Row],[Kolom8]]*EigenPersoneel7894511[[#This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+EigenPersoneel7894511[[#This Row],[Kolom8]]*EigenPersoneel7894511[[#This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+EigenPersoneel7894511[[#This Row],[Kolom8]]*EigenPersoneel7894511[[#This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+EigenPersoneel7894511[[#This Row],[Kolom8]]*EigenPersoneel7894511[[#This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+EigenPersoneel7894511[[#This Row],[Kolom8]]*EigenPersoneel7894511[[#This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+EigenPersoneel7894511[[#This Row],[Kolom8]]*EigenPersoneel7894511[[#This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+EigenPersoneel7894511[[#This Row],[Kolom8]]*EigenPersoneel7894511[[#This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+EigenPersoneel7894511[[#This Row],[Kolom8]]*EigenPersoneel7894511[[#This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133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46.5" customHeight="1" x14ac:dyDescent="0.3">
      <c r="A25" s="27" t="s">
        <v>67</v>
      </c>
      <c r="B25" s="8" t="s">
        <v>68</v>
      </c>
      <c r="C25" s="60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ht="30" customHeight="1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60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ref="I35:I49" si="6">IF(G35=100%,H35,"")</f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6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6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6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6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6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6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6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6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6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6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6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6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6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6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7">SUM(H34:H50)</f>
        <v>0</v>
      </c>
    </row>
    <row r="52" spans="1:9" ht="15" thickBot="1" x14ac:dyDescent="0.35"/>
    <row r="53" spans="1:9" x14ac:dyDescent="0.3">
      <c r="A53" s="29" t="s">
        <v>125</v>
      </c>
      <c r="B53" s="16"/>
      <c r="C53" s="16"/>
      <c r="D53" s="16"/>
      <c r="E53" s="16"/>
      <c r="F53" s="16"/>
      <c r="G53" s="16"/>
      <c r="I53">
        <f>SUM(I7:I51)</f>
        <v>0</v>
      </c>
    </row>
    <row r="54" spans="1:9" ht="24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8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9">+G56*F56</f>
        <v>0</v>
      </c>
      <c r="I56" t="str">
        <f t="shared" si="8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9"/>
        <v>0</v>
      </c>
      <c r="I57" t="str">
        <f t="shared" si="8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9"/>
        <v>0</v>
      </c>
      <c r="I58" t="str">
        <f t="shared" si="8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9"/>
        <v>0</v>
      </c>
      <c r="I59" t="str">
        <f t="shared" si="8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9"/>
        <v>0</v>
      </c>
      <c r="I60" t="str">
        <f t="shared" si="8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10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1">+G67*F67*E67</f>
        <v>0</v>
      </c>
      <c r="I67" t="str">
        <f t="shared" si="10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1"/>
        <v>0</v>
      </c>
      <c r="I68" t="str">
        <f t="shared" si="10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1"/>
        <v>0</v>
      </c>
      <c r="I69" t="str">
        <f t="shared" si="10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1"/>
        <v>0</v>
      </c>
      <c r="I70" t="str">
        <f t="shared" si="10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1"/>
        <v>0</v>
      </c>
      <c r="I71" t="str">
        <f t="shared" si="10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1"/>
        <v>0</v>
      </c>
      <c r="I72" t="str">
        <f t="shared" si="10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1"/>
        <v>0</v>
      </c>
      <c r="I73" t="str">
        <f t="shared" si="10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1"/>
        <v>0</v>
      </c>
      <c r="I74" t="str">
        <f t="shared" si="10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1"/>
        <v>0</v>
      </c>
      <c r="I75" t="str">
        <f t="shared" si="10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1"/>
        <v>0</v>
      </c>
      <c r="I76" t="str">
        <f t="shared" si="10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1"/>
        <v>0</v>
      </c>
      <c r="I77" t="str">
        <f t="shared" si="10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1"/>
        <v>0</v>
      </c>
      <c r="I78" t="str">
        <f t="shared" si="10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1"/>
        <v>0</v>
      </c>
      <c r="I79" t="str">
        <f t="shared" si="10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1"/>
        <v>0</v>
      </c>
      <c r="I80" t="str">
        <f t="shared" si="10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1"/>
        <v>0</v>
      </c>
      <c r="I81" t="str">
        <f t="shared" si="10"/>
        <v/>
      </c>
    </row>
    <row r="82" spans="1:9" ht="15" thickBot="1" x14ac:dyDescent="0.35">
      <c r="A82" s="93"/>
      <c r="B82" s="94"/>
      <c r="C82" s="94"/>
      <c r="D82" s="95"/>
      <c r="I82" t="str">
        <f t="shared" si="10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O6EpPbngP5JxMtmAbby14BYMsxEJ4jfr3GnEDAPkm/ZM71qWar3pnmOWCTfxMUJ9LMC/pJ3GcOKW7C0AhWG0MA==" saltValue="0S5GVgX/qVEOO3fEnv4MHg==" spinCount="100000" sheet="1" objects="1" scenarios="1"/>
  <conditionalFormatting sqref="E22 G22">
    <cfRule type="cellIs" dxfId="87" priority="12" stopIfTrue="1" operator="equal">
      <formula>"Opslag algemene kosten (50%)"</formula>
    </cfRule>
  </conditionalFormatting>
  <conditionalFormatting sqref="E30">
    <cfRule type="cellIs" dxfId="86" priority="9" stopIfTrue="1" operator="equal">
      <formula>"Opslag algemene kosten (50%)"</formula>
    </cfRule>
  </conditionalFormatting>
  <conditionalFormatting sqref="E51">
    <cfRule type="cellIs" dxfId="85" priority="11" stopIfTrue="1" operator="equal">
      <formula>"Opslag algemene kosten (50%)"</formula>
    </cfRule>
  </conditionalFormatting>
  <conditionalFormatting sqref="E62">
    <cfRule type="cellIs" dxfId="84" priority="2" stopIfTrue="1" operator="equal">
      <formula>"Opslag algemene kosten (50%)"</formula>
    </cfRule>
  </conditionalFormatting>
  <conditionalFormatting sqref="E83">
    <cfRule type="cellIs" dxfId="83" priority="3" stopIfTrue="1" operator="equal">
      <formula>"Opslag algemene kosten (50%)"</formula>
    </cfRule>
  </conditionalFormatting>
  <conditionalFormatting sqref="G51">
    <cfRule type="cellIs" dxfId="82" priority="10" stopIfTrue="1" operator="equal">
      <formula>"Opslag algemene kosten (50%)"</formula>
    </cfRule>
  </conditionalFormatting>
  <conditionalFormatting sqref="G62">
    <cfRule type="cellIs" dxfId="81" priority="1" stopIfTrue="1" operator="equal">
      <formula>"Opslag algemene kosten (50%)"</formula>
    </cfRule>
  </conditionalFormatting>
  <conditionalFormatting sqref="G83">
    <cfRule type="cellIs" dxfId="80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849DB7A5-5358-4D17-81DE-16BCA4A38DF1}">
      <formula1>80</formula1>
    </dataValidation>
  </dataValidations>
  <pageMargins left="0.7" right="0.7" top="0.75" bottom="0.75" header="0.3" footer="0.3"/>
  <pageSetup paperSize="9" scale="46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D7F60F8-C3C8-48E4-8070-04AEE162FF5D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68578-7EAA-4DE4-AD7E-81EF5331F867}">
  <dimension ref="A1:J89"/>
  <sheetViews>
    <sheetView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77734375" customWidth="1"/>
    <col min="4" max="4" width="19" customWidth="1"/>
    <col min="5" max="5" width="18" customWidth="1"/>
    <col min="6" max="6" width="17.77734375" customWidth="1"/>
    <col min="7" max="7" width="15.44140625" customWidth="1"/>
    <col min="8" max="8" width="26.21875" customWidth="1"/>
    <col min="9" max="9" width="8.21875" hidden="1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+EigenPersoneel789451113[[#This Row],[Kolom8]]*EigenPersoneel789451113[[#This Row],[Kolom6]]</f>
        <v>0</v>
      </c>
      <c r="I7" t="str">
        <f t="shared" ref="I7:I49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+EigenPersoneel789451113[[#This Row],[Kolom8]]*EigenPersoneel789451113[[#This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+EigenPersoneel789451113[[#This Row],[Kolom8]]*EigenPersoneel789451113[[#This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+EigenPersoneel789451113[[#This Row],[Kolom8]]*EigenPersoneel789451113[[#This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+EigenPersoneel789451113[[#This Row],[Kolom8]]*EigenPersoneel789451113[[#This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+EigenPersoneel789451113[[#This Row],[Kolom8]]*EigenPersoneel789451113[[#This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+EigenPersoneel789451113[[#This Row],[Kolom8]]*EigenPersoneel789451113[[#This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+EigenPersoneel789451113[[#This Row],[Kolom8]]*EigenPersoneel789451113[[#This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+EigenPersoneel789451113[[#This Row],[Kolom8]]*EigenPersoneel789451113[[#This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+EigenPersoneel789451113[[#This Row],[Kolom8]]*EigenPersoneel789451113[[#This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+EigenPersoneel789451113[[#This Row],[Kolom8]]*EigenPersoneel789451113[[#This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+EigenPersoneel789451113[[#This Row],[Kolom8]]*EigenPersoneel789451113[[#This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+EigenPersoneel789451113[[#This Row],[Kolom8]]*EigenPersoneel789451113[[#This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+EigenPersoneel789451113[[#This Row],[Kolom8]]*EigenPersoneel789451113[[#This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+EigenPersoneel789451113[[#This Row],[Kolom8]]*EigenPersoneel789451113[[#This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133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48.75" customHeight="1" x14ac:dyDescent="0.3">
      <c r="A25" s="27" t="s">
        <v>67</v>
      </c>
      <c r="B25" s="8" t="s">
        <v>68</v>
      </c>
      <c r="C25" s="60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ht="30" customHeight="1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60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si="0"/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0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0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0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0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0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0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0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0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0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0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0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0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0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0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6">SUM(H34:H50)</f>
        <v>0</v>
      </c>
    </row>
    <row r="52" spans="1:9" ht="15" thickBot="1" x14ac:dyDescent="0.35"/>
    <row r="53" spans="1:9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ht="25.5" customHeight="1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7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8">+G56*F56</f>
        <v>0</v>
      </c>
      <c r="I56" t="str">
        <f t="shared" si="7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8"/>
        <v>0</v>
      </c>
      <c r="I57" t="str">
        <f t="shared" si="7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8"/>
        <v>0</v>
      </c>
      <c r="I58" t="str">
        <f t="shared" si="7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8"/>
        <v>0</v>
      </c>
      <c r="I59" t="str">
        <f t="shared" si="7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8"/>
        <v>0</v>
      </c>
      <c r="I60" t="str">
        <f t="shared" si="7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9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0">+G67*F67*E67</f>
        <v>0</v>
      </c>
      <c r="I67" t="str">
        <f t="shared" si="9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0"/>
        <v>0</v>
      </c>
      <c r="I68" t="str">
        <f t="shared" si="9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0"/>
        <v>0</v>
      </c>
      <c r="I69" t="str">
        <f t="shared" si="9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0"/>
        <v>0</v>
      </c>
      <c r="I70" t="str">
        <f t="shared" si="9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0"/>
        <v>0</v>
      </c>
      <c r="I71" t="str">
        <f t="shared" si="9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0"/>
        <v>0</v>
      </c>
      <c r="I72" t="str">
        <f t="shared" si="9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0"/>
        <v>0</v>
      </c>
      <c r="I73" t="str">
        <f t="shared" si="9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0"/>
        <v>0</v>
      </c>
      <c r="I74" t="str">
        <f t="shared" si="9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0"/>
        <v>0</v>
      </c>
      <c r="I75" t="str">
        <f t="shared" si="9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0"/>
        <v>0</v>
      </c>
      <c r="I76" t="str">
        <f t="shared" si="9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0"/>
        <v>0</v>
      </c>
      <c r="I77" t="str">
        <f t="shared" si="9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0"/>
        <v>0</v>
      </c>
      <c r="I78" t="str">
        <f t="shared" si="9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0"/>
        <v>0</v>
      </c>
      <c r="I79" t="str">
        <f t="shared" si="9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0"/>
        <v>0</v>
      </c>
      <c r="I80" t="str">
        <f t="shared" si="9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0"/>
        <v>0</v>
      </c>
      <c r="I81" t="str">
        <f t="shared" si="9"/>
        <v/>
      </c>
    </row>
    <row r="82" spans="1:9" ht="15" thickBot="1" x14ac:dyDescent="0.35">
      <c r="A82" s="93"/>
      <c r="B82" s="94"/>
      <c r="C82" s="94"/>
      <c r="D82" s="95"/>
      <c r="I82" t="str">
        <f t="shared" si="9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KUwfAQhmbWnBogq8i8HpyLv+uJbNNrHIDej3PURjIlmXSGHuWQ+sksxNdTyttZUYiYWIV9m7QLZ7b6AlWsezsQ==" saltValue="zqLnFmL6FnF/a0W9+3bXdQ==" spinCount="100000" sheet="1" objects="1" scenarios="1"/>
  <conditionalFormatting sqref="E22 G22">
    <cfRule type="cellIs" dxfId="79" priority="12" stopIfTrue="1" operator="equal">
      <formula>"Opslag algemene kosten (50%)"</formula>
    </cfRule>
  </conditionalFormatting>
  <conditionalFormatting sqref="E30">
    <cfRule type="cellIs" dxfId="78" priority="9" stopIfTrue="1" operator="equal">
      <formula>"Opslag algemene kosten (50%)"</formula>
    </cfRule>
  </conditionalFormatting>
  <conditionalFormatting sqref="E51">
    <cfRule type="cellIs" dxfId="77" priority="11" stopIfTrue="1" operator="equal">
      <formula>"Opslag algemene kosten (50%)"</formula>
    </cfRule>
  </conditionalFormatting>
  <conditionalFormatting sqref="E62">
    <cfRule type="cellIs" dxfId="76" priority="2" stopIfTrue="1" operator="equal">
      <formula>"Opslag algemene kosten (50%)"</formula>
    </cfRule>
  </conditionalFormatting>
  <conditionalFormatting sqref="E83">
    <cfRule type="cellIs" dxfId="75" priority="3" stopIfTrue="1" operator="equal">
      <formula>"Opslag algemene kosten (50%)"</formula>
    </cfRule>
  </conditionalFormatting>
  <conditionalFormatting sqref="G51">
    <cfRule type="cellIs" dxfId="74" priority="10" stopIfTrue="1" operator="equal">
      <formula>"Opslag algemene kosten (50%)"</formula>
    </cfRule>
  </conditionalFormatting>
  <conditionalFormatting sqref="G62">
    <cfRule type="cellIs" dxfId="73" priority="1" stopIfTrue="1" operator="equal">
      <formula>"Opslag algemene kosten (50%)"</formula>
    </cfRule>
  </conditionalFormatting>
  <conditionalFormatting sqref="G83">
    <cfRule type="cellIs" dxfId="72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13356416-C6A4-4265-9FB0-8E6A3A76038D}">
      <formula1>80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CF69579-E0CC-424C-8F90-EF72AB0EABFB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B64B0-1B10-4F7C-8F51-D18D2904888B}">
  <dimension ref="A1:J89"/>
  <sheetViews>
    <sheetView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77734375" customWidth="1"/>
    <col min="4" max="4" width="19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0.21875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+EigenPersoneel789451114[[#This Row],[Kolom8]]*EigenPersoneel789451114[[#This Row],[Kolom6]]</f>
        <v>0</v>
      </c>
      <c r="I7" t="str">
        <f t="shared" ref="I7:I49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+EigenPersoneel789451114[[#This Row],[Kolom8]]*EigenPersoneel789451114[[#This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+EigenPersoneel789451114[[#This Row],[Kolom8]]*EigenPersoneel789451114[[#This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+EigenPersoneel789451114[[#This Row],[Kolom8]]*EigenPersoneel789451114[[#This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+EigenPersoneel789451114[[#This Row],[Kolom8]]*EigenPersoneel789451114[[#This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+EigenPersoneel789451114[[#This Row],[Kolom8]]*EigenPersoneel789451114[[#This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+EigenPersoneel789451114[[#This Row],[Kolom8]]*EigenPersoneel789451114[[#This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+EigenPersoneel789451114[[#This Row],[Kolom8]]*EigenPersoneel789451114[[#This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+EigenPersoneel789451114[[#This Row],[Kolom8]]*EigenPersoneel789451114[[#This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+EigenPersoneel789451114[[#This Row],[Kolom8]]*EigenPersoneel789451114[[#This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+EigenPersoneel789451114[[#This Row],[Kolom8]]*EigenPersoneel789451114[[#This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+EigenPersoneel789451114[[#This Row],[Kolom8]]*EigenPersoneel789451114[[#This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+EigenPersoneel789451114[[#This Row],[Kolom8]]*EigenPersoneel789451114[[#This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+EigenPersoneel789451114[[#This Row],[Kolom8]]*EigenPersoneel789451114[[#This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+EigenPersoneel789451114[[#This Row],[Kolom8]]*EigenPersoneel789451114[[#This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133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57" customHeight="1" x14ac:dyDescent="0.3">
      <c r="A25" s="27" t="s">
        <v>67</v>
      </c>
      <c r="B25" s="8" t="s">
        <v>68</v>
      </c>
      <c r="C25" s="60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ht="30" customHeight="1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60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si="0"/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0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0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0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0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0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0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0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0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0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0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0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0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0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0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6">SUM(H34:H50)</f>
        <v>0</v>
      </c>
    </row>
    <row r="52" spans="1:9" ht="15" thickBot="1" x14ac:dyDescent="0.35"/>
    <row r="53" spans="1:9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ht="24" customHeight="1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7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8">+G56*F56</f>
        <v>0</v>
      </c>
      <c r="I56" t="str">
        <f t="shared" si="7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8"/>
        <v>0</v>
      </c>
      <c r="I57" t="str">
        <f t="shared" si="7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8"/>
        <v>0</v>
      </c>
      <c r="I58" t="str">
        <f t="shared" si="7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8"/>
        <v>0</v>
      </c>
      <c r="I59" t="str">
        <f t="shared" si="7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8"/>
        <v>0</v>
      </c>
      <c r="I60" t="str">
        <f t="shared" si="7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9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0">+G67*F67*E67</f>
        <v>0</v>
      </c>
      <c r="I67" t="str">
        <f t="shared" si="9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0"/>
        <v>0</v>
      </c>
      <c r="I68" t="str">
        <f t="shared" si="9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0"/>
        <v>0</v>
      </c>
      <c r="I69" t="str">
        <f t="shared" si="9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0"/>
        <v>0</v>
      </c>
      <c r="I70" t="str">
        <f t="shared" si="9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0"/>
        <v>0</v>
      </c>
      <c r="I71" t="str">
        <f t="shared" si="9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0"/>
        <v>0</v>
      </c>
      <c r="I72" t="str">
        <f t="shared" si="9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0"/>
        <v>0</v>
      </c>
      <c r="I73" t="str">
        <f t="shared" si="9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0"/>
        <v>0</v>
      </c>
      <c r="I74" t="str">
        <f t="shared" si="9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0"/>
        <v>0</v>
      </c>
      <c r="I75" t="str">
        <f t="shared" si="9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0"/>
        <v>0</v>
      </c>
      <c r="I76" t="str">
        <f t="shared" si="9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0"/>
        <v>0</v>
      </c>
      <c r="I77" t="str">
        <f t="shared" si="9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0"/>
        <v>0</v>
      </c>
      <c r="I78" t="str">
        <f t="shared" si="9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0"/>
        <v>0</v>
      </c>
      <c r="I79" t="str">
        <f t="shared" si="9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0"/>
        <v>0</v>
      </c>
      <c r="I80" t="str">
        <f t="shared" si="9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0"/>
        <v>0</v>
      </c>
      <c r="I81" t="str">
        <f t="shared" si="9"/>
        <v/>
      </c>
    </row>
    <row r="82" spans="1:9" ht="15" thickBot="1" x14ac:dyDescent="0.35">
      <c r="A82" s="93"/>
      <c r="B82" s="94"/>
      <c r="C82" s="94"/>
      <c r="D82" s="95"/>
      <c r="I82" t="str">
        <f t="shared" si="9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3/FDEBZANWzNKnTPzGgA7ddh88RegKmztOLuna18X+fbhkZUH0EUvpxwoEjcDk1tYChFiiExm9qb/Eayr34bzA==" saltValue="tsSjjWjA7uCVDtOq9pATiA==" spinCount="100000" sheet="1" objects="1" scenarios="1"/>
  <conditionalFormatting sqref="E22 G22">
    <cfRule type="cellIs" dxfId="71" priority="12" stopIfTrue="1" operator="equal">
      <formula>"Opslag algemene kosten (50%)"</formula>
    </cfRule>
  </conditionalFormatting>
  <conditionalFormatting sqref="E30">
    <cfRule type="cellIs" dxfId="70" priority="9" stopIfTrue="1" operator="equal">
      <formula>"Opslag algemene kosten (50%)"</formula>
    </cfRule>
  </conditionalFormatting>
  <conditionalFormatting sqref="E51">
    <cfRule type="cellIs" dxfId="69" priority="11" stopIfTrue="1" operator="equal">
      <formula>"Opslag algemene kosten (50%)"</formula>
    </cfRule>
  </conditionalFormatting>
  <conditionalFormatting sqref="E62">
    <cfRule type="cellIs" dxfId="68" priority="2" stopIfTrue="1" operator="equal">
      <formula>"Opslag algemene kosten (50%)"</formula>
    </cfRule>
  </conditionalFormatting>
  <conditionalFormatting sqref="E83">
    <cfRule type="cellIs" dxfId="67" priority="3" stopIfTrue="1" operator="equal">
      <formula>"Opslag algemene kosten (50%)"</formula>
    </cfRule>
  </conditionalFormatting>
  <conditionalFormatting sqref="G51">
    <cfRule type="cellIs" dxfId="66" priority="10" stopIfTrue="1" operator="equal">
      <formula>"Opslag algemene kosten (50%)"</formula>
    </cfRule>
  </conditionalFormatting>
  <conditionalFormatting sqref="G62">
    <cfRule type="cellIs" dxfId="65" priority="1" stopIfTrue="1" operator="equal">
      <formula>"Opslag algemene kosten (50%)"</formula>
    </cfRule>
  </conditionalFormatting>
  <conditionalFormatting sqref="G83">
    <cfRule type="cellIs" dxfId="64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07A69A0B-2913-4C8E-8540-052098B70FF5}">
      <formula1>80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4B76586-D6AB-4FAF-B1E4-755747A5016E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BB8F-5610-4641-944C-EAC21AC27742}">
  <dimension ref="A1:J89"/>
  <sheetViews>
    <sheetView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77734375" customWidth="1"/>
    <col min="4" max="4" width="19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0.21875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+EigenPersoneel789451115[[#This Row],[Kolom8]]*EigenPersoneel789451115[[#This Row],[Kolom6]]</f>
        <v>0</v>
      </c>
      <c r="I7" t="str">
        <f t="shared" ref="I7:I49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+EigenPersoneel789451115[[#This Row],[Kolom8]]*EigenPersoneel789451115[[#This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+EigenPersoneel789451115[[#This Row],[Kolom8]]*EigenPersoneel789451115[[#This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+EigenPersoneel789451115[[#This Row],[Kolom8]]*EigenPersoneel789451115[[#This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+EigenPersoneel789451115[[#This Row],[Kolom8]]*EigenPersoneel789451115[[#This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+EigenPersoneel789451115[[#This Row],[Kolom8]]*EigenPersoneel789451115[[#This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+EigenPersoneel789451115[[#This Row],[Kolom8]]*EigenPersoneel789451115[[#This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+EigenPersoneel789451115[[#This Row],[Kolom8]]*EigenPersoneel789451115[[#This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+EigenPersoneel789451115[[#This Row],[Kolom8]]*EigenPersoneel789451115[[#This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+EigenPersoneel789451115[[#This Row],[Kolom8]]*EigenPersoneel789451115[[#This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+EigenPersoneel789451115[[#This Row],[Kolom8]]*EigenPersoneel789451115[[#This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+EigenPersoneel789451115[[#This Row],[Kolom8]]*EigenPersoneel789451115[[#This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+EigenPersoneel789451115[[#This Row],[Kolom8]]*EigenPersoneel789451115[[#This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+EigenPersoneel789451115[[#This Row],[Kolom8]]*EigenPersoneel789451115[[#This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+EigenPersoneel789451115[[#This Row],[Kolom8]]*EigenPersoneel789451115[[#This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133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45.75" customHeight="1" x14ac:dyDescent="0.3">
      <c r="A25" s="27" t="s">
        <v>67</v>
      </c>
      <c r="B25" s="8" t="s">
        <v>68</v>
      </c>
      <c r="C25" s="60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ht="30" customHeight="1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60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si="0"/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0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0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0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0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0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0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0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0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0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0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0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0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0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0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6">SUM(H34:H50)</f>
        <v>0</v>
      </c>
    </row>
    <row r="52" spans="1:9" ht="15" thickBot="1" x14ac:dyDescent="0.35"/>
    <row r="53" spans="1:9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ht="21.6" customHeight="1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7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8">+G56*F56</f>
        <v>0</v>
      </c>
      <c r="I56" t="str">
        <f t="shared" si="7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8"/>
        <v>0</v>
      </c>
      <c r="I57" t="str">
        <f t="shared" si="7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8"/>
        <v>0</v>
      </c>
      <c r="I58" t="str">
        <f t="shared" si="7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8"/>
        <v>0</v>
      </c>
      <c r="I59" t="str">
        <f t="shared" si="7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8"/>
        <v>0</v>
      </c>
      <c r="I60" t="str">
        <f t="shared" si="7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9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0">+G67*F67*E67</f>
        <v>0</v>
      </c>
      <c r="I67" t="str">
        <f t="shared" si="9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0"/>
        <v>0</v>
      </c>
      <c r="I68" t="str">
        <f t="shared" si="9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0"/>
        <v>0</v>
      </c>
      <c r="I69" t="str">
        <f t="shared" si="9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0"/>
        <v>0</v>
      </c>
      <c r="I70" t="str">
        <f t="shared" si="9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0"/>
        <v>0</v>
      </c>
      <c r="I71" t="str">
        <f t="shared" si="9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0"/>
        <v>0</v>
      </c>
      <c r="I72" t="str">
        <f t="shared" si="9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0"/>
        <v>0</v>
      </c>
      <c r="I73" t="str">
        <f t="shared" si="9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0"/>
        <v>0</v>
      </c>
      <c r="I74" t="str">
        <f t="shared" si="9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0"/>
        <v>0</v>
      </c>
      <c r="I75" t="str">
        <f t="shared" si="9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0"/>
        <v>0</v>
      </c>
      <c r="I76" t="str">
        <f t="shared" si="9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0"/>
        <v>0</v>
      </c>
      <c r="I77" t="str">
        <f t="shared" si="9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0"/>
        <v>0</v>
      </c>
      <c r="I78" t="str">
        <f t="shared" si="9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0"/>
        <v>0</v>
      </c>
      <c r="I79" t="str">
        <f t="shared" si="9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0"/>
        <v>0</v>
      </c>
      <c r="I80" t="str">
        <f t="shared" si="9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0"/>
        <v>0</v>
      </c>
      <c r="I81" t="str">
        <f t="shared" si="9"/>
        <v/>
      </c>
    </row>
    <row r="82" spans="1:9" ht="15" thickBot="1" x14ac:dyDescent="0.35">
      <c r="A82" s="93"/>
      <c r="B82" s="94"/>
      <c r="C82" s="94"/>
      <c r="D82" s="95"/>
      <c r="I82" t="str">
        <f t="shared" si="9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Dk4eowhQxAOS2SntK6GPvmq5PIIlaSVYX+TJhDhc/rqnpHrpaBo6XrcYK5u1qe/xUpTAErtvO7qVs61XD9H+1g==" saltValue="d3sfLsU/xFw62+Z7hlNE6w==" spinCount="100000" sheet="1" objects="1" scenarios="1"/>
  <conditionalFormatting sqref="E22 G22">
    <cfRule type="cellIs" dxfId="63" priority="12" stopIfTrue="1" operator="equal">
      <formula>"Opslag algemene kosten (50%)"</formula>
    </cfRule>
  </conditionalFormatting>
  <conditionalFormatting sqref="E30">
    <cfRule type="cellIs" dxfId="62" priority="9" stopIfTrue="1" operator="equal">
      <formula>"Opslag algemene kosten (50%)"</formula>
    </cfRule>
  </conditionalFormatting>
  <conditionalFormatting sqref="E51">
    <cfRule type="cellIs" dxfId="61" priority="11" stopIfTrue="1" operator="equal">
      <formula>"Opslag algemene kosten (50%)"</formula>
    </cfRule>
  </conditionalFormatting>
  <conditionalFormatting sqref="E62">
    <cfRule type="cellIs" dxfId="60" priority="2" stopIfTrue="1" operator="equal">
      <formula>"Opslag algemene kosten (50%)"</formula>
    </cfRule>
  </conditionalFormatting>
  <conditionalFormatting sqref="E83">
    <cfRule type="cellIs" dxfId="59" priority="3" stopIfTrue="1" operator="equal">
      <formula>"Opslag algemene kosten (50%)"</formula>
    </cfRule>
  </conditionalFormatting>
  <conditionalFormatting sqref="G51">
    <cfRule type="cellIs" dxfId="58" priority="10" stopIfTrue="1" operator="equal">
      <formula>"Opslag algemene kosten (50%)"</formula>
    </cfRule>
  </conditionalFormatting>
  <conditionalFormatting sqref="G62">
    <cfRule type="cellIs" dxfId="57" priority="1" stopIfTrue="1" operator="equal">
      <formula>"Opslag algemene kosten (50%)"</formula>
    </cfRule>
  </conditionalFormatting>
  <conditionalFormatting sqref="G83">
    <cfRule type="cellIs" dxfId="56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7AF8A6C2-EC20-46B0-8F00-EE5D6B555916}">
      <formula1>80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A239344-770D-4BF5-819A-B36F08CC9E1F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C6A17-3488-4E5E-9BF8-A40C264ACBBF}">
  <dimension ref="A1:J89"/>
  <sheetViews>
    <sheetView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77734375" customWidth="1"/>
    <col min="4" max="4" width="20.44140625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0.21875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+EigenPersoneel789451116[[#This Row],[Kolom8]]*EigenPersoneel789451116[[#This Row],[Kolom6]]</f>
        <v>0</v>
      </c>
      <c r="I7" t="str">
        <f t="shared" ref="I7:I49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+EigenPersoneel789451116[[#This Row],[Kolom8]]*EigenPersoneel789451116[[#This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+EigenPersoneel789451116[[#This Row],[Kolom8]]*EigenPersoneel789451116[[#This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+EigenPersoneel789451116[[#This Row],[Kolom8]]*EigenPersoneel789451116[[#This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+EigenPersoneel789451116[[#This Row],[Kolom8]]*EigenPersoneel789451116[[#This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+EigenPersoneel789451116[[#This Row],[Kolom8]]*EigenPersoneel789451116[[#This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+EigenPersoneel789451116[[#This Row],[Kolom8]]*EigenPersoneel789451116[[#This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+EigenPersoneel789451116[[#This Row],[Kolom8]]*EigenPersoneel789451116[[#This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+EigenPersoneel789451116[[#This Row],[Kolom8]]*EigenPersoneel789451116[[#This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+EigenPersoneel789451116[[#This Row],[Kolom8]]*EigenPersoneel789451116[[#This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+EigenPersoneel789451116[[#This Row],[Kolom8]]*EigenPersoneel789451116[[#This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+EigenPersoneel789451116[[#This Row],[Kolom8]]*EigenPersoneel789451116[[#This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+EigenPersoneel789451116[[#This Row],[Kolom8]]*EigenPersoneel789451116[[#This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+EigenPersoneel789451116[[#This Row],[Kolom8]]*EigenPersoneel789451116[[#This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+EigenPersoneel789451116[[#This Row],[Kolom8]]*EigenPersoneel789451116[[#This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133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47.25" customHeight="1" x14ac:dyDescent="0.3">
      <c r="A25" s="27" t="s">
        <v>67</v>
      </c>
      <c r="B25" s="8" t="s">
        <v>68</v>
      </c>
      <c r="C25" s="60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ht="30" customHeight="1" x14ac:dyDescent="0.3">
      <c r="A26" s="31"/>
      <c r="B26" s="22"/>
      <c r="C26" s="62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62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62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62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60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62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62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si="0"/>
        <v/>
      </c>
    </row>
    <row r="36" spans="1:9" x14ac:dyDescent="0.3">
      <c r="A36" s="31"/>
      <c r="B36" s="22"/>
      <c r="C36" s="62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0"/>
        <v/>
      </c>
    </row>
    <row r="37" spans="1:9" x14ac:dyDescent="0.3">
      <c r="A37" s="31"/>
      <c r="B37" s="22"/>
      <c r="C37" s="62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0"/>
        <v/>
      </c>
    </row>
    <row r="38" spans="1:9" x14ac:dyDescent="0.3">
      <c r="A38" s="31"/>
      <c r="B38" s="22"/>
      <c r="C38" s="62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0"/>
        <v/>
      </c>
    </row>
    <row r="39" spans="1:9" x14ac:dyDescent="0.3">
      <c r="A39" s="31"/>
      <c r="B39" s="22"/>
      <c r="C39" s="62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0"/>
        <v/>
      </c>
    </row>
    <row r="40" spans="1:9" x14ac:dyDescent="0.3">
      <c r="A40" s="31"/>
      <c r="B40" s="22"/>
      <c r="C40" s="62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0"/>
        <v/>
      </c>
    </row>
    <row r="41" spans="1:9" x14ac:dyDescent="0.3">
      <c r="A41" s="31"/>
      <c r="B41" s="22"/>
      <c r="C41" s="62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0"/>
        <v/>
      </c>
    </row>
    <row r="42" spans="1:9" x14ac:dyDescent="0.3">
      <c r="A42" s="31"/>
      <c r="B42" s="22"/>
      <c r="C42" s="62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0"/>
        <v/>
      </c>
    </row>
    <row r="43" spans="1:9" x14ac:dyDescent="0.3">
      <c r="A43" s="31"/>
      <c r="B43" s="22"/>
      <c r="C43" s="62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0"/>
        <v/>
      </c>
    </row>
    <row r="44" spans="1:9" x14ac:dyDescent="0.3">
      <c r="A44" s="31"/>
      <c r="B44" s="22"/>
      <c r="C44" s="62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0"/>
        <v/>
      </c>
    </row>
    <row r="45" spans="1:9" x14ac:dyDescent="0.3">
      <c r="A45" s="31"/>
      <c r="B45" s="22"/>
      <c r="C45" s="62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0"/>
        <v/>
      </c>
    </row>
    <row r="46" spans="1:9" x14ac:dyDescent="0.3">
      <c r="A46" s="31"/>
      <c r="B46" s="22"/>
      <c r="C46" s="62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0"/>
        <v/>
      </c>
    </row>
    <row r="47" spans="1:9" x14ac:dyDescent="0.3">
      <c r="A47" s="31"/>
      <c r="B47" s="22"/>
      <c r="C47" s="62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0"/>
        <v/>
      </c>
    </row>
    <row r="48" spans="1:9" x14ac:dyDescent="0.3">
      <c r="A48" s="31"/>
      <c r="B48" s="22"/>
      <c r="C48" s="62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0"/>
        <v/>
      </c>
    </row>
    <row r="49" spans="1:9" x14ac:dyDescent="0.3">
      <c r="A49" s="31"/>
      <c r="B49" s="22"/>
      <c r="C49" s="62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0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6">SUM(H34:H50)</f>
        <v>0</v>
      </c>
    </row>
    <row r="52" spans="1:9" ht="15" thickBot="1" x14ac:dyDescent="0.35"/>
    <row r="53" spans="1:9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ht="24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7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8">+G56*F56</f>
        <v>0</v>
      </c>
      <c r="I56" t="str">
        <f t="shared" si="7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8"/>
        <v>0</v>
      </c>
      <c r="I57" t="str">
        <f t="shared" si="7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8"/>
        <v>0</v>
      </c>
      <c r="I58" t="str">
        <f t="shared" si="7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8"/>
        <v>0</v>
      </c>
      <c r="I59" t="str">
        <f t="shared" si="7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8"/>
        <v>0</v>
      </c>
      <c r="I60" t="str">
        <f t="shared" si="7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9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0">+G67*F67*E67</f>
        <v>0</v>
      </c>
      <c r="I67" t="str">
        <f t="shared" si="9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0"/>
        <v>0</v>
      </c>
      <c r="I68" t="str">
        <f t="shared" si="9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0"/>
        <v>0</v>
      </c>
      <c r="I69" t="str">
        <f t="shared" si="9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0"/>
        <v>0</v>
      </c>
      <c r="I70" t="str">
        <f t="shared" si="9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0"/>
        <v>0</v>
      </c>
      <c r="I71" t="str">
        <f t="shared" si="9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0"/>
        <v>0</v>
      </c>
      <c r="I72" t="str">
        <f t="shared" si="9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0"/>
        <v>0</v>
      </c>
      <c r="I73" t="str">
        <f t="shared" si="9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0"/>
        <v>0</v>
      </c>
      <c r="I74" t="str">
        <f t="shared" si="9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0"/>
        <v>0</v>
      </c>
      <c r="I75" t="str">
        <f t="shared" si="9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0"/>
        <v>0</v>
      </c>
      <c r="I76" t="str">
        <f t="shared" si="9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0"/>
        <v>0</v>
      </c>
      <c r="I77" t="str">
        <f t="shared" si="9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0"/>
        <v>0</v>
      </c>
      <c r="I78" t="str">
        <f t="shared" si="9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0"/>
        <v>0</v>
      </c>
      <c r="I79" t="str">
        <f t="shared" si="9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0"/>
        <v>0</v>
      </c>
      <c r="I80" t="str">
        <f t="shared" si="9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0"/>
        <v>0</v>
      </c>
      <c r="I81" t="str">
        <f t="shared" si="9"/>
        <v/>
      </c>
    </row>
    <row r="82" spans="1:9" ht="15" thickBot="1" x14ac:dyDescent="0.35">
      <c r="A82" s="93"/>
      <c r="B82" s="94"/>
      <c r="C82" s="94"/>
      <c r="D82" s="95"/>
      <c r="I82" t="str">
        <f t="shared" si="9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71k9OmWdLPTb4UMHUkX5L6HErqkdrCiZRh83WsO5Tbo6xxe49OI9PjTcyExnvEaWDahNKau1yl8T5KDc9P9+Fg==" saltValue="Hn95bIXoPOUPmwvnitoZzw==" spinCount="100000" sheet="1" objects="1" scenarios="1"/>
  <conditionalFormatting sqref="E22 G22">
    <cfRule type="cellIs" dxfId="55" priority="12" stopIfTrue="1" operator="equal">
      <formula>"Opslag algemene kosten (50%)"</formula>
    </cfRule>
  </conditionalFormatting>
  <conditionalFormatting sqref="E30">
    <cfRule type="cellIs" dxfId="54" priority="9" stopIfTrue="1" operator="equal">
      <formula>"Opslag algemene kosten (50%)"</formula>
    </cfRule>
  </conditionalFormatting>
  <conditionalFormatting sqref="E51">
    <cfRule type="cellIs" dxfId="53" priority="11" stopIfTrue="1" operator="equal">
      <formula>"Opslag algemene kosten (50%)"</formula>
    </cfRule>
  </conditionalFormatting>
  <conditionalFormatting sqref="E62">
    <cfRule type="cellIs" dxfId="52" priority="2" stopIfTrue="1" operator="equal">
      <formula>"Opslag algemene kosten (50%)"</formula>
    </cfRule>
  </conditionalFormatting>
  <conditionalFormatting sqref="E83">
    <cfRule type="cellIs" dxfId="51" priority="3" stopIfTrue="1" operator="equal">
      <formula>"Opslag algemene kosten (50%)"</formula>
    </cfRule>
  </conditionalFormatting>
  <conditionalFormatting sqref="G51">
    <cfRule type="cellIs" dxfId="50" priority="10" stopIfTrue="1" operator="equal">
      <formula>"Opslag algemene kosten (50%)"</formula>
    </cfRule>
  </conditionalFormatting>
  <conditionalFormatting sqref="G62">
    <cfRule type="cellIs" dxfId="49" priority="1" stopIfTrue="1" operator="equal">
      <formula>"Opslag algemene kosten (50%)"</formula>
    </cfRule>
  </conditionalFormatting>
  <conditionalFormatting sqref="G83">
    <cfRule type="cellIs" dxfId="48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A178C987-3951-47DD-AFB5-FA6DB3F25614}">
      <formula1>80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9A1C24-419F-46D3-980D-CA2F8C03D811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44706-D749-409F-BC04-C72E2A77B27D}">
  <dimension ref="A1:J89"/>
  <sheetViews>
    <sheetView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77734375" customWidth="1"/>
    <col min="4" max="4" width="21.44140625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1.77734375" hidden="1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+EigenPersoneel789451117[[#This Row],[Kolom8]]*EigenPersoneel789451117[[#This Row],[Kolom6]]</f>
        <v>0</v>
      </c>
      <c r="I7" t="str">
        <f t="shared" ref="I7:I49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+EigenPersoneel789451117[[#This Row],[Kolom8]]*EigenPersoneel789451117[[#This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+EigenPersoneel789451117[[#This Row],[Kolom8]]*EigenPersoneel789451117[[#This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+EigenPersoneel789451117[[#This Row],[Kolom8]]*EigenPersoneel789451117[[#This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+EigenPersoneel789451117[[#This Row],[Kolom8]]*EigenPersoneel789451117[[#This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+EigenPersoneel789451117[[#This Row],[Kolom8]]*EigenPersoneel789451117[[#This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+EigenPersoneel789451117[[#This Row],[Kolom8]]*EigenPersoneel789451117[[#This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+EigenPersoneel789451117[[#This Row],[Kolom8]]*EigenPersoneel789451117[[#This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+EigenPersoneel789451117[[#This Row],[Kolom8]]*EigenPersoneel789451117[[#This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+EigenPersoneel789451117[[#This Row],[Kolom8]]*EigenPersoneel789451117[[#This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+EigenPersoneel789451117[[#This Row],[Kolom8]]*EigenPersoneel789451117[[#This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+EigenPersoneel789451117[[#This Row],[Kolom8]]*EigenPersoneel789451117[[#This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+EigenPersoneel789451117[[#This Row],[Kolom8]]*EigenPersoneel789451117[[#This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+EigenPersoneel789451117[[#This Row],[Kolom8]]*EigenPersoneel789451117[[#This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+EigenPersoneel789451117[[#This Row],[Kolom8]]*EigenPersoneel789451117[[#This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133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35.25" customHeight="1" x14ac:dyDescent="0.3">
      <c r="A25" s="27" t="s">
        <v>67</v>
      </c>
      <c r="B25" s="8" t="s">
        <v>68</v>
      </c>
      <c r="C25" s="60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ht="30" customHeight="1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60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si="0"/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0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0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0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0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0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0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0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0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0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0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0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0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0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0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6">SUM(H34:H50)</f>
        <v>0</v>
      </c>
    </row>
    <row r="52" spans="1:9" ht="15" thickBot="1" x14ac:dyDescent="0.35"/>
    <row r="53" spans="1:9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ht="24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7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8">+G56*F56</f>
        <v>0</v>
      </c>
      <c r="I56" t="str">
        <f t="shared" si="7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8"/>
        <v>0</v>
      </c>
      <c r="I57" t="str">
        <f t="shared" si="7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8"/>
        <v>0</v>
      </c>
      <c r="I58" t="str">
        <f t="shared" si="7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8"/>
        <v>0</v>
      </c>
      <c r="I59" t="str">
        <f t="shared" si="7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8"/>
        <v>0</v>
      </c>
      <c r="I60" t="str">
        <f t="shared" si="7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9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0">+G67*F67*E67</f>
        <v>0</v>
      </c>
      <c r="I67" t="str">
        <f t="shared" si="9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0"/>
        <v>0</v>
      </c>
      <c r="I68" t="str">
        <f t="shared" si="9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0"/>
        <v>0</v>
      </c>
      <c r="I69" t="str">
        <f t="shared" si="9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0"/>
        <v>0</v>
      </c>
      <c r="I70" t="str">
        <f t="shared" si="9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0"/>
        <v>0</v>
      </c>
      <c r="I71" t="str">
        <f t="shared" si="9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0"/>
        <v>0</v>
      </c>
      <c r="I72" t="str">
        <f t="shared" si="9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0"/>
        <v>0</v>
      </c>
      <c r="I73" t="str">
        <f t="shared" si="9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0"/>
        <v>0</v>
      </c>
      <c r="I74" t="str">
        <f t="shared" si="9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0"/>
        <v>0</v>
      </c>
      <c r="I75" t="str">
        <f t="shared" si="9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0"/>
        <v>0</v>
      </c>
      <c r="I76" t="str">
        <f t="shared" si="9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0"/>
        <v>0</v>
      </c>
      <c r="I77" t="str">
        <f t="shared" si="9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0"/>
        <v>0</v>
      </c>
      <c r="I78" t="str">
        <f t="shared" si="9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0"/>
        <v>0</v>
      </c>
      <c r="I79" t="str">
        <f t="shared" si="9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0"/>
        <v>0</v>
      </c>
      <c r="I80" t="str">
        <f t="shared" si="9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0"/>
        <v>0</v>
      </c>
      <c r="I81" t="str">
        <f t="shared" si="9"/>
        <v/>
      </c>
    </row>
    <row r="82" spans="1:9" ht="15" thickBot="1" x14ac:dyDescent="0.35">
      <c r="A82" s="93"/>
      <c r="B82" s="94"/>
      <c r="C82" s="94"/>
      <c r="D82" s="95"/>
      <c r="I82" t="str">
        <f t="shared" si="9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fvNRwNtDyePvxg9CwSIdomOP8HSwdQHEjWFfA3MM9h53rzIPhVXoiwIKy/XkZKsbq44wfAvdkInUTB85tVuJZw==" saltValue="kodhyN4T/LLjIzTgwUtjFQ==" spinCount="100000" sheet="1" objects="1" scenarios="1"/>
  <conditionalFormatting sqref="E22 G22">
    <cfRule type="cellIs" dxfId="47" priority="12" stopIfTrue="1" operator="equal">
      <formula>"Opslag algemene kosten (50%)"</formula>
    </cfRule>
  </conditionalFormatting>
  <conditionalFormatting sqref="E30">
    <cfRule type="cellIs" dxfId="46" priority="9" stopIfTrue="1" operator="equal">
      <formula>"Opslag algemene kosten (50%)"</formula>
    </cfRule>
  </conditionalFormatting>
  <conditionalFormatting sqref="E51">
    <cfRule type="cellIs" dxfId="45" priority="11" stopIfTrue="1" operator="equal">
      <formula>"Opslag algemene kosten (50%)"</formula>
    </cfRule>
  </conditionalFormatting>
  <conditionalFormatting sqref="E62">
    <cfRule type="cellIs" dxfId="44" priority="2" stopIfTrue="1" operator="equal">
      <formula>"Opslag algemene kosten (50%)"</formula>
    </cfRule>
  </conditionalFormatting>
  <conditionalFormatting sqref="E83">
    <cfRule type="cellIs" dxfId="43" priority="3" stopIfTrue="1" operator="equal">
      <formula>"Opslag algemene kosten (50%)"</formula>
    </cfRule>
  </conditionalFormatting>
  <conditionalFormatting sqref="G51">
    <cfRule type="cellIs" dxfId="42" priority="10" stopIfTrue="1" operator="equal">
      <formula>"Opslag algemene kosten (50%)"</formula>
    </cfRule>
  </conditionalFormatting>
  <conditionalFormatting sqref="G62">
    <cfRule type="cellIs" dxfId="41" priority="1" stopIfTrue="1" operator="equal">
      <formula>"Opslag algemene kosten (50%)"</formula>
    </cfRule>
  </conditionalFormatting>
  <conditionalFormatting sqref="G83">
    <cfRule type="cellIs" dxfId="40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176B08D2-BE1F-441D-99E6-ABE41F5AD878}">
      <formula1>80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F73A89-6FA6-410E-A4DA-6035377983C0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CAB07-7486-4FE0-8E16-8BB109601734}">
  <dimension ref="A1:J89"/>
  <sheetViews>
    <sheetView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77734375" customWidth="1"/>
    <col min="4" max="4" width="21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0.21875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+EigenPersoneel789451118[[#This Row],[Kolom8]]*EigenPersoneel789451118[[#This Row],[Kolom6]]</f>
        <v>0</v>
      </c>
      <c r="I7" t="str">
        <f t="shared" ref="I7:I49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+EigenPersoneel789451118[[#This Row],[Kolom8]]*EigenPersoneel789451118[[#This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+EigenPersoneel789451118[[#This Row],[Kolom8]]*EigenPersoneel789451118[[#This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+EigenPersoneel789451118[[#This Row],[Kolom8]]*EigenPersoneel789451118[[#This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+EigenPersoneel789451118[[#This Row],[Kolom8]]*EigenPersoneel789451118[[#This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+EigenPersoneel789451118[[#This Row],[Kolom8]]*EigenPersoneel789451118[[#This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+EigenPersoneel789451118[[#This Row],[Kolom8]]*EigenPersoneel789451118[[#This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+EigenPersoneel789451118[[#This Row],[Kolom8]]*EigenPersoneel789451118[[#This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+EigenPersoneel789451118[[#This Row],[Kolom8]]*EigenPersoneel789451118[[#This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+EigenPersoneel789451118[[#This Row],[Kolom8]]*EigenPersoneel789451118[[#This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+EigenPersoneel789451118[[#This Row],[Kolom8]]*EigenPersoneel789451118[[#This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+EigenPersoneel789451118[[#This Row],[Kolom8]]*EigenPersoneel789451118[[#This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+EigenPersoneel789451118[[#This Row],[Kolom8]]*EigenPersoneel789451118[[#This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+EigenPersoneel789451118[[#This Row],[Kolom8]]*EigenPersoneel789451118[[#This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+EigenPersoneel789451118[[#This Row],[Kolom8]]*EigenPersoneel789451118[[#This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133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35.25" customHeight="1" x14ac:dyDescent="0.3">
      <c r="A25" s="27" t="s">
        <v>67</v>
      </c>
      <c r="B25" s="8" t="s">
        <v>68</v>
      </c>
      <c r="C25" s="60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ht="30" customHeight="1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60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si="0"/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0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0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0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0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0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0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0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0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0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0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0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0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0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0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6">SUM(H34:H50)</f>
        <v>0</v>
      </c>
    </row>
    <row r="52" spans="1:9" ht="15" thickBot="1" x14ac:dyDescent="0.35"/>
    <row r="53" spans="1:9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ht="24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7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8">+G56*F56</f>
        <v>0</v>
      </c>
      <c r="I56" t="str">
        <f t="shared" si="7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8"/>
        <v>0</v>
      </c>
      <c r="I57" t="str">
        <f t="shared" si="7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8"/>
        <v>0</v>
      </c>
      <c r="I58" t="str">
        <f t="shared" si="7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8"/>
        <v>0</v>
      </c>
      <c r="I59" t="str">
        <f t="shared" si="7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8"/>
        <v>0</v>
      </c>
      <c r="I60" t="str">
        <f t="shared" si="7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9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0">+G67*F67*E67</f>
        <v>0</v>
      </c>
      <c r="I67" t="str">
        <f t="shared" si="9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0"/>
        <v>0</v>
      </c>
      <c r="I68" t="str">
        <f t="shared" si="9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0"/>
        <v>0</v>
      </c>
      <c r="I69" t="str">
        <f t="shared" si="9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0"/>
        <v>0</v>
      </c>
      <c r="I70" t="str">
        <f t="shared" si="9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0"/>
        <v>0</v>
      </c>
      <c r="I71" t="str">
        <f t="shared" si="9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0"/>
        <v>0</v>
      </c>
      <c r="I72" t="str">
        <f t="shared" si="9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0"/>
        <v>0</v>
      </c>
      <c r="I73" t="str">
        <f t="shared" si="9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0"/>
        <v>0</v>
      </c>
      <c r="I74" t="str">
        <f t="shared" si="9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0"/>
        <v>0</v>
      </c>
      <c r="I75" t="str">
        <f t="shared" si="9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0"/>
        <v>0</v>
      </c>
      <c r="I76" t="str">
        <f t="shared" si="9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0"/>
        <v>0</v>
      </c>
      <c r="I77" t="str">
        <f t="shared" si="9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0"/>
        <v>0</v>
      </c>
      <c r="I78" t="str">
        <f t="shared" si="9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0"/>
        <v>0</v>
      </c>
      <c r="I79" t="str">
        <f t="shared" si="9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0"/>
        <v>0</v>
      </c>
      <c r="I80" t="str">
        <f t="shared" si="9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0"/>
        <v>0</v>
      </c>
      <c r="I81" t="str">
        <f t="shared" si="9"/>
        <v/>
      </c>
    </row>
    <row r="82" spans="1:9" ht="15" thickBot="1" x14ac:dyDescent="0.35">
      <c r="A82" s="93"/>
      <c r="B82" s="94"/>
      <c r="C82" s="94"/>
      <c r="D82" s="95"/>
      <c r="I82" t="str">
        <f t="shared" si="9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BVXohoBfrNc4q4JPRQjSCgnrwmLSDPTod4upjfuYVlPhsxxQ+hekYhi6lWot7RcqHb/IoUPGVm7lqKwuMZKZuA==" saltValue="+B0b2Wp2QvOc/B/Nol5ryw==" spinCount="100000" sheet="1" objects="1" scenarios="1"/>
  <conditionalFormatting sqref="E22 G22">
    <cfRule type="cellIs" dxfId="39" priority="12" stopIfTrue="1" operator="equal">
      <formula>"Opslag algemene kosten (50%)"</formula>
    </cfRule>
  </conditionalFormatting>
  <conditionalFormatting sqref="E30">
    <cfRule type="cellIs" dxfId="38" priority="9" stopIfTrue="1" operator="equal">
      <formula>"Opslag algemene kosten (50%)"</formula>
    </cfRule>
  </conditionalFormatting>
  <conditionalFormatting sqref="E51">
    <cfRule type="cellIs" dxfId="37" priority="11" stopIfTrue="1" operator="equal">
      <formula>"Opslag algemene kosten (50%)"</formula>
    </cfRule>
  </conditionalFormatting>
  <conditionalFormatting sqref="E62">
    <cfRule type="cellIs" dxfId="36" priority="2" stopIfTrue="1" operator="equal">
      <formula>"Opslag algemene kosten (50%)"</formula>
    </cfRule>
  </conditionalFormatting>
  <conditionalFormatting sqref="E83">
    <cfRule type="cellIs" dxfId="35" priority="3" stopIfTrue="1" operator="equal">
      <formula>"Opslag algemene kosten (50%)"</formula>
    </cfRule>
  </conditionalFormatting>
  <conditionalFormatting sqref="G51">
    <cfRule type="cellIs" dxfId="34" priority="10" stopIfTrue="1" operator="equal">
      <formula>"Opslag algemene kosten (50%)"</formula>
    </cfRule>
  </conditionalFormatting>
  <conditionalFormatting sqref="G62">
    <cfRule type="cellIs" dxfId="33" priority="1" stopIfTrue="1" operator="equal">
      <formula>"Opslag algemene kosten (50%)"</formula>
    </cfRule>
  </conditionalFormatting>
  <conditionalFormatting sqref="G83">
    <cfRule type="cellIs" dxfId="32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D6A05218-1849-4A99-BE2E-1269D649CB24}">
      <formula1>80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13B6544-C671-410A-8575-A6503F011C57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F28E3-4EB0-43CC-8ADD-21E4DD3D820F}">
  <dimension ref="A1:J89"/>
  <sheetViews>
    <sheetView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77734375" customWidth="1"/>
    <col min="4" max="4" width="19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3" hidden="1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+EigenPersoneel78945111819[[#This Row],[Kolom8]]*EigenPersoneel78945111819[[#This Row],[Kolom6]]</f>
        <v>0</v>
      </c>
      <c r="I7" t="str">
        <f t="shared" ref="I7:I49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+EigenPersoneel78945111819[[#This Row],[Kolom8]]*EigenPersoneel78945111819[[#This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+EigenPersoneel78945111819[[#This Row],[Kolom8]]*EigenPersoneel78945111819[[#This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+EigenPersoneel78945111819[[#This Row],[Kolom8]]*EigenPersoneel78945111819[[#This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+EigenPersoneel78945111819[[#This Row],[Kolom8]]*EigenPersoneel78945111819[[#This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+EigenPersoneel78945111819[[#This Row],[Kolom8]]*EigenPersoneel78945111819[[#This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+EigenPersoneel78945111819[[#This Row],[Kolom8]]*EigenPersoneel78945111819[[#This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+EigenPersoneel78945111819[[#This Row],[Kolom8]]*EigenPersoneel78945111819[[#This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+EigenPersoneel78945111819[[#This Row],[Kolom8]]*EigenPersoneel78945111819[[#This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+EigenPersoneel78945111819[[#This Row],[Kolom8]]*EigenPersoneel78945111819[[#This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+EigenPersoneel78945111819[[#This Row],[Kolom8]]*EigenPersoneel78945111819[[#This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+EigenPersoneel78945111819[[#This Row],[Kolom8]]*EigenPersoneel78945111819[[#This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+EigenPersoneel78945111819[[#This Row],[Kolom8]]*EigenPersoneel78945111819[[#This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+EigenPersoneel78945111819[[#This Row],[Kolom8]]*EigenPersoneel78945111819[[#This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+EigenPersoneel78945111819[[#This Row],[Kolom8]]*EigenPersoneel78945111819[[#This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133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43.5" customHeight="1" x14ac:dyDescent="0.3">
      <c r="A25" s="27" t="s">
        <v>67</v>
      </c>
      <c r="B25" s="8" t="s">
        <v>68</v>
      </c>
      <c r="C25" s="60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60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si="0"/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0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0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0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0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0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0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0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0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0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0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0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0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0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0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6">SUM(H34:H50)</f>
        <v>0</v>
      </c>
    </row>
    <row r="52" spans="1:9" ht="15" thickBot="1" x14ac:dyDescent="0.35"/>
    <row r="53" spans="1:9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ht="24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7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8">+G56*F56</f>
        <v>0</v>
      </c>
      <c r="I56" t="str">
        <f t="shared" si="7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8"/>
        <v>0</v>
      </c>
      <c r="I57" t="str">
        <f t="shared" si="7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8"/>
        <v>0</v>
      </c>
      <c r="I58" t="str">
        <f t="shared" si="7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8"/>
        <v>0</v>
      </c>
      <c r="I59" t="str">
        <f t="shared" si="7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8"/>
        <v>0</v>
      </c>
      <c r="I60" t="str">
        <f t="shared" si="7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9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0">+G67*F67*E67</f>
        <v>0</v>
      </c>
      <c r="I67" t="str">
        <f t="shared" si="9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0"/>
        <v>0</v>
      </c>
      <c r="I68" t="str">
        <f t="shared" si="9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0"/>
        <v>0</v>
      </c>
      <c r="I69" t="str">
        <f t="shared" si="9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0"/>
        <v>0</v>
      </c>
      <c r="I70" t="str">
        <f t="shared" si="9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0"/>
        <v>0</v>
      </c>
      <c r="I71" t="str">
        <f t="shared" si="9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0"/>
        <v>0</v>
      </c>
      <c r="I72" t="str">
        <f t="shared" si="9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0"/>
        <v>0</v>
      </c>
      <c r="I73" t="str">
        <f t="shared" si="9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0"/>
        <v>0</v>
      </c>
      <c r="I74" t="str">
        <f t="shared" si="9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0"/>
        <v>0</v>
      </c>
      <c r="I75" t="str">
        <f t="shared" si="9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0"/>
        <v>0</v>
      </c>
      <c r="I76" t="str">
        <f t="shared" si="9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0"/>
        <v>0</v>
      </c>
      <c r="I77" t="str">
        <f t="shared" si="9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0"/>
        <v>0</v>
      </c>
      <c r="I78" t="str">
        <f t="shared" si="9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0"/>
        <v>0</v>
      </c>
      <c r="I79" t="str">
        <f t="shared" si="9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0"/>
        <v>0</v>
      </c>
      <c r="I80" t="str">
        <f t="shared" si="9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0"/>
        <v>0</v>
      </c>
      <c r="I81" t="str">
        <f t="shared" si="9"/>
        <v/>
      </c>
    </row>
    <row r="82" spans="1:9" ht="15" thickBot="1" x14ac:dyDescent="0.35">
      <c r="A82" s="93"/>
      <c r="B82" s="94"/>
      <c r="C82" s="94"/>
      <c r="D82" s="95"/>
      <c r="I82" t="str">
        <f t="shared" si="9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hiFg8YTDLGN8yp1VLM/zY+FgGJulNitQ7tdl0RScomlN/tAHW81/5IBjbT/lDsrz+koj50KP8dc31JL+Ei8vXw==" saltValue="RU3yO906KVZDtKwYgCbZMA==" spinCount="100000" sheet="1" objects="1" scenarios="1"/>
  <conditionalFormatting sqref="E22 G22">
    <cfRule type="cellIs" dxfId="31" priority="12" stopIfTrue="1" operator="equal">
      <formula>"Opslag algemene kosten (50%)"</formula>
    </cfRule>
  </conditionalFormatting>
  <conditionalFormatting sqref="E30">
    <cfRule type="cellIs" dxfId="30" priority="9" stopIfTrue="1" operator="equal">
      <formula>"Opslag algemene kosten (50%)"</formula>
    </cfRule>
  </conditionalFormatting>
  <conditionalFormatting sqref="E51">
    <cfRule type="cellIs" dxfId="29" priority="11" stopIfTrue="1" operator="equal">
      <formula>"Opslag algemene kosten (50%)"</formula>
    </cfRule>
  </conditionalFormatting>
  <conditionalFormatting sqref="E62">
    <cfRule type="cellIs" dxfId="28" priority="2" stopIfTrue="1" operator="equal">
      <formula>"Opslag algemene kosten (50%)"</formula>
    </cfRule>
  </conditionalFormatting>
  <conditionalFormatting sqref="E83">
    <cfRule type="cellIs" dxfId="27" priority="3" stopIfTrue="1" operator="equal">
      <formula>"Opslag algemene kosten (50%)"</formula>
    </cfRule>
  </conditionalFormatting>
  <conditionalFormatting sqref="G51">
    <cfRule type="cellIs" dxfId="26" priority="10" stopIfTrue="1" operator="equal">
      <formula>"Opslag algemene kosten (50%)"</formula>
    </cfRule>
  </conditionalFormatting>
  <conditionalFormatting sqref="G62">
    <cfRule type="cellIs" dxfId="25" priority="1" stopIfTrue="1" operator="equal">
      <formula>"Opslag algemene kosten (50%)"</formula>
    </cfRule>
  </conditionalFormatting>
  <conditionalFormatting sqref="G83">
    <cfRule type="cellIs" dxfId="24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DC23A6E5-192C-422B-9D3C-9BD5F17DF1C2}">
      <formula1>80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6A381F7-75E0-4596-A242-C9BE41652B6E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71840-E066-4F97-BD5C-98FB4D9DEAEA}">
  <dimension ref="A1:J89"/>
  <sheetViews>
    <sheetView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77734375" customWidth="1"/>
    <col min="4" max="4" width="23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6.21875" hidden="1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+EigenPersoneel78945111820[[#This Row],[Kolom8]]*EigenPersoneel78945111820[[#This Row],[Kolom6]]</f>
        <v>0</v>
      </c>
      <c r="I7" t="str">
        <f t="shared" ref="I7:I49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+EigenPersoneel78945111820[[#This Row],[Kolom8]]*EigenPersoneel78945111820[[#This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+EigenPersoneel78945111820[[#This Row],[Kolom8]]*EigenPersoneel78945111820[[#This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+EigenPersoneel78945111820[[#This Row],[Kolom8]]*EigenPersoneel78945111820[[#This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+EigenPersoneel78945111820[[#This Row],[Kolom8]]*EigenPersoneel78945111820[[#This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+EigenPersoneel78945111820[[#This Row],[Kolom8]]*EigenPersoneel78945111820[[#This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+EigenPersoneel78945111820[[#This Row],[Kolom8]]*EigenPersoneel78945111820[[#This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+EigenPersoneel78945111820[[#This Row],[Kolom8]]*EigenPersoneel78945111820[[#This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+EigenPersoneel78945111820[[#This Row],[Kolom8]]*EigenPersoneel78945111820[[#This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+EigenPersoneel78945111820[[#This Row],[Kolom8]]*EigenPersoneel78945111820[[#This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+EigenPersoneel78945111820[[#This Row],[Kolom8]]*EigenPersoneel78945111820[[#This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+EigenPersoneel78945111820[[#This Row],[Kolom8]]*EigenPersoneel78945111820[[#This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+EigenPersoneel78945111820[[#This Row],[Kolom8]]*EigenPersoneel78945111820[[#This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+EigenPersoneel78945111820[[#This Row],[Kolom8]]*EigenPersoneel78945111820[[#This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+EigenPersoneel78945111820[[#This Row],[Kolom8]]*EigenPersoneel78945111820[[#This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133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35.25" customHeight="1" x14ac:dyDescent="0.3">
      <c r="A25" s="27" t="s">
        <v>67</v>
      </c>
      <c r="B25" s="8" t="s">
        <v>68</v>
      </c>
      <c r="C25" s="60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60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si="0"/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0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0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0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0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0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0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0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0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0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0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0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0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0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0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6">SUM(H34:H50)</f>
        <v>0</v>
      </c>
    </row>
    <row r="52" spans="1:9" ht="15" thickBot="1" x14ac:dyDescent="0.35"/>
    <row r="53" spans="1:9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ht="24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7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8">+G56*F56</f>
        <v>0</v>
      </c>
      <c r="I56" t="str">
        <f t="shared" si="7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8"/>
        <v>0</v>
      </c>
      <c r="I57" t="str">
        <f t="shared" si="7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8"/>
        <v>0</v>
      </c>
      <c r="I58" t="str">
        <f t="shared" si="7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8"/>
        <v>0</v>
      </c>
      <c r="I59" t="str">
        <f t="shared" si="7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8"/>
        <v>0</v>
      </c>
      <c r="I60" t="str">
        <f t="shared" si="7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9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0">+G67*F67*E67</f>
        <v>0</v>
      </c>
      <c r="I67" t="str">
        <f t="shared" si="9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0"/>
        <v>0</v>
      </c>
      <c r="I68" t="str">
        <f t="shared" si="9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0"/>
        <v>0</v>
      </c>
      <c r="I69" t="str">
        <f t="shared" si="9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0"/>
        <v>0</v>
      </c>
      <c r="I70" t="str">
        <f t="shared" si="9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0"/>
        <v>0</v>
      </c>
      <c r="I71" t="str">
        <f t="shared" si="9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0"/>
        <v>0</v>
      </c>
      <c r="I72" t="str">
        <f t="shared" si="9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0"/>
        <v>0</v>
      </c>
      <c r="I73" t="str">
        <f t="shared" si="9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0"/>
        <v>0</v>
      </c>
      <c r="I74" t="str">
        <f t="shared" si="9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0"/>
        <v>0</v>
      </c>
      <c r="I75" t="str">
        <f t="shared" si="9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0"/>
        <v>0</v>
      </c>
      <c r="I76" t="str">
        <f t="shared" si="9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0"/>
        <v>0</v>
      </c>
      <c r="I77" t="str">
        <f t="shared" si="9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0"/>
        <v>0</v>
      </c>
      <c r="I78" t="str">
        <f t="shared" si="9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0"/>
        <v>0</v>
      </c>
      <c r="I79" t="str">
        <f t="shared" si="9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0"/>
        <v>0</v>
      </c>
      <c r="I80" t="str">
        <f t="shared" si="9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0"/>
        <v>0</v>
      </c>
      <c r="I81" t="str">
        <f t="shared" si="9"/>
        <v/>
      </c>
    </row>
    <row r="82" spans="1:9" ht="15" thickBot="1" x14ac:dyDescent="0.35">
      <c r="A82" s="93"/>
      <c r="B82" s="94"/>
      <c r="C82" s="94"/>
      <c r="D82" s="95"/>
      <c r="I82" t="str">
        <f t="shared" si="9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XBEIg/qA+T9y9LTE65TohgdkGwKCuEAh7rNOhpzM5GjDVBR+/XDe/dOGXSc39T7o8nux4s0NsczUvNwbJm7dIA==" saltValue="AiMk505yQH4vZe0rplR07w==" spinCount="100000" sheet="1" objects="1" scenarios="1"/>
  <conditionalFormatting sqref="E22 G22">
    <cfRule type="cellIs" dxfId="23" priority="12" stopIfTrue="1" operator="equal">
      <formula>"Opslag algemene kosten (50%)"</formula>
    </cfRule>
  </conditionalFormatting>
  <conditionalFormatting sqref="E30">
    <cfRule type="cellIs" dxfId="22" priority="9" stopIfTrue="1" operator="equal">
      <formula>"Opslag algemene kosten (50%)"</formula>
    </cfRule>
  </conditionalFormatting>
  <conditionalFormatting sqref="E51">
    <cfRule type="cellIs" dxfId="21" priority="11" stopIfTrue="1" operator="equal">
      <formula>"Opslag algemene kosten (50%)"</formula>
    </cfRule>
  </conditionalFormatting>
  <conditionalFormatting sqref="E62">
    <cfRule type="cellIs" dxfId="20" priority="2" stopIfTrue="1" operator="equal">
      <formula>"Opslag algemene kosten (50%)"</formula>
    </cfRule>
  </conditionalFormatting>
  <conditionalFormatting sqref="E83">
    <cfRule type="cellIs" dxfId="19" priority="3" stopIfTrue="1" operator="equal">
      <formula>"Opslag algemene kosten (50%)"</formula>
    </cfRule>
  </conditionalFormatting>
  <conditionalFormatting sqref="G51">
    <cfRule type="cellIs" dxfId="18" priority="10" stopIfTrue="1" operator="equal">
      <formula>"Opslag algemene kosten (50%)"</formula>
    </cfRule>
  </conditionalFormatting>
  <conditionalFormatting sqref="G62">
    <cfRule type="cellIs" dxfId="17" priority="1" stopIfTrue="1" operator="equal">
      <formula>"Opslag algemene kosten (50%)"</formula>
    </cfRule>
  </conditionalFormatting>
  <conditionalFormatting sqref="G83">
    <cfRule type="cellIs" dxfId="16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FFBEFC9E-1038-4F07-A8E4-C703D5DC8305}">
      <formula1>80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8596881-64F5-4C1C-8EDD-8E6272953E6D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C8BE2-8B07-4B59-B88B-BD62D5A6367D}">
  <dimension ref="A1:J89"/>
  <sheetViews>
    <sheetView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77734375" customWidth="1"/>
    <col min="4" max="4" width="22.77734375" customWidth="1"/>
    <col min="5" max="5" width="18" customWidth="1"/>
    <col min="6" max="6" width="17.77734375" customWidth="1"/>
    <col min="7" max="7" width="15.44140625" customWidth="1"/>
    <col min="8" max="8" width="26.21875" customWidth="1"/>
    <col min="9" max="9" width="4" hidden="1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+EigenPersoneel78945111821[[#This Row],[Kolom8]]*EigenPersoneel78945111821[[#This Row],[Kolom6]]</f>
        <v>0</v>
      </c>
      <c r="I7" t="str">
        <f t="shared" ref="I7:I49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+EigenPersoneel78945111821[[#This Row],[Kolom8]]*EigenPersoneel78945111821[[#This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+EigenPersoneel78945111821[[#This Row],[Kolom8]]*EigenPersoneel78945111821[[#This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+EigenPersoneel78945111821[[#This Row],[Kolom8]]*EigenPersoneel78945111821[[#This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+EigenPersoneel78945111821[[#This Row],[Kolom8]]*EigenPersoneel78945111821[[#This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+EigenPersoneel78945111821[[#This Row],[Kolom8]]*EigenPersoneel78945111821[[#This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+EigenPersoneel78945111821[[#This Row],[Kolom8]]*EigenPersoneel78945111821[[#This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+EigenPersoneel78945111821[[#This Row],[Kolom8]]*EigenPersoneel78945111821[[#This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+EigenPersoneel78945111821[[#This Row],[Kolom8]]*EigenPersoneel78945111821[[#This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+EigenPersoneel78945111821[[#This Row],[Kolom8]]*EigenPersoneel78945111821[[#This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+EigenPersoneel78945111821[[#This Row],[Kolom8]]*EigenPersoneel78945111821[[#This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+EigenPersoneel78945111821[[#This Row],[Kolom8]]*EigenPersoneel78945111821[[#This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+EigenPersoneel78945111821[[#This Row],[Kolom8]]*EigenPersoneel78945111821[[#This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+EigenPersoneel78945111821[[#This Row],[Kolom8]]*EigenPersoneel78945111821[[#This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+EigenPersoneel78945111821[[#This Row],[Kolom8]]*EigenPersoneel78945111821[[#This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133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35.25" customHeight="1" x14ac:dyDescent="0.3">
      <c r="A25" s="27" t="s">
        <v>67</v>
      </c>
      <c r="B25" s="8" t="s">
        <v>68</v>
      </c>
      <c r="C25" s="60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60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si="0"/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0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0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0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0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0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0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0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0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0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0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0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0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0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0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6">SUM(H34:H50)</f>
        <v>0</v>
      </c>
    </row>
    <row r="52" spans="1:9" ht="15" thickBot="1" x14ac:dyDescent="0.35"/>
    <row r="53" spans="1:9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ht="24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7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8">+G56*F56</f>
        <v>0</v>
      </c>
      <c r="I56" t="str">
        <f t="shared" si="7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8"/>
        <v>0</v>
      </c>
      <c r="I57" t="str">
        <f t="shared" si="7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8"/>
        <v>0</v>
      </c>
      <c r="I58" t="str">
        <f t="shared" si="7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8"/>
        <v>0</v>
      </c>
      <c r="I59" t="str">
        <f t="shared" si="7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8"/>
        <v>0</v>
      </c>
      <c r="I60" t="str">
        <f t="shared" si="7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9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0">+G67*F67*E67</f>
        <v>0</v>
      </c>
      <c r="I67" t="str">
        <f t="shared" si="9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0"/>
        <v>0</v>
      </c>
      <c r="I68" t="str">
        <f t="shared" si="9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0"/>
        <v>0</v>
      </c>
      <c r="I69" t="str">
        <f t="shared" si="9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0"/>
        <v>0</v>
      </c>
      <c r="I70" t="str">
        <f t="shared" si="9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0"/>
        <v>0</v>
      </c>
      <c r="I71" t="str">
        <f t="shared" si="9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0"/>
        <v>0</v>
      </c>
      <c r="I72" t="str">
        <f t="shared" si="9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0"/>
        <v>0</v>
      </c>
      <c r="I73" t="str">
        <f t="shared" si="9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0"/>
        <v>0</v>
      </c>
      <c r="I74" t="str">
        <f t="shared" si="9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0"/>
        <v>0</v>
      </c>
      <c r="I75" t="str">
        <f t="shared" si="9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0"/>
        <v>0</v>
      </c>
      <c r="I76" t="str">
        <f t="shared" si="9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0"/>
        <v>0</v>
      </c>
      <c r="I77" t="str">
        <f t="shared" si="9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0"/>
        <v>0</v>
      </c>
      <c r="I78" t="str">
        <f t="shared" si="9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0"/>
        <v>0</v>
      </c>
      <c r="I79" t="str">
        <f t="shared" si="9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0"/>
        <v>0</v>
      </c>
      <c r="I80" t="str">
        <f t="shared" si="9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0"/>
        <v>0</v>
      </c>
      <c r="I81" t="str">
        <f t="shared" si="9"/>
        <v/>
      </c>
    </row>
    <row r="82" spans="1:9" ht="15" thickBot="1" x14ac:dyDescent="0.35">
      <c r="A82" s="93"/>
      <c r="B82" s="94"/>
      <c r="C82" s="94"/>
      <c r="D82" s="95"/>
      <c r="I82" t="str">
        <f t="shared" si="9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2u6aDm7AhCeDS0fDgMSYkSYow9WcCnwr3fKmUX9S2kZw+dRrAz0XVV9L7mQL5Eoz5bvWDc93ZyyWjq0RfyfohA==" saltValue="70WXWvSFEeMPBYHgmXXrnw==" spinCount="100000" sheet="1" objects="1" scenarios="1"/>
  <conditionalFormatting sqref="E22 G22">
    <cfRule type="cellIs" dxfId="15" priority="12" stopIfTrue="1" operator="equal">
      <formula>"Opslag algemene kosten (50%)"</formula>
    </cfRule>
  </conditionalFormatting>
  <conditionalFormatting sqref="E30">
    <cfRule type="cellIs" dxfId="14" priority="9" stopIfTrue="1" operator="equal">
      <formula>"Opslag algemene kosten (50%)"</formula>
    </cfRule>
  </conditionalFormatting>
  <conditionalFormatting sqref="E51">
    <cfRule type="cellIs" dxfId="13" priority="11" stopIfTrue="1" operator="equal">
      <formula>"Opslag algemene kosten (50%)"</formula>
    </cfRule>
  </conditionalFormatting>
  <conditionalFormatting sqref="E62">
    <cfRule type="cellIs" dxfId="12" priority="2" stopIfTrue="1" operator="equal">
      <formula>"Opslag algemene kosten (50%)"</formula>
    </cfRule>
  </conditionalFormatting>
  <conditionalFormatting sqref="E83">
    <cfRule type="cellIs" dxfId="11" priority="3" stopIfTrue="1" operator="equal">
      <formula>"Opslag algemene kosten (50%)"</formula>
    </cfRule>
  </conditionalFormatting>
  <conditionalFormatting sqref="G51">
    <cfRule type="cellIs" dxfId="10" priority="10" stopIfTrue="1" operator="equal">
      <formula>"Opslag algemene kosten (50%)"</formula>
    </cfRule>
  </conditionalFormatting>
  <conditionalFormatting sqref="G62">
    <cfRule type="cellIs" dxfId="9" priority="1" stopIfTrue="1" operator="equal">
      <formula>"Opslag algemene kosten (50%)"</formula>
    </cfRule>
  </conditionalFormatting>
  <conditionalFormatting sqref="G83">
    <cfRule type="cellIs" dxfId="8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A5D49808-0ACF-4A93-AEBE-82863ECE2361}">
      <formula1>80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A183EC4-7CE4-404A-A0E2-21F7FE743622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ACF2D-896B-4219-A449-065ED091E00C}">
  <dimension ref="A1:J89"/>
  <sheetViews>
    <sheetView topLeftCell="D1" workbookViewId="0">
      <selection activeCell="A90" sqref="A90:XFD1048576"/>
    </sheetView>
  </sheetViews>
  <sheetFormatPr defaultColWidth="0" defaultRowHeight="14.4" zeroHeight="1" x14ac:dyDescent="0.3"/>
  <cols>
    <col min="1" max="1" width="18.21875" customWidth="1"/>
    <col min="2" max="2" width="19" customWidth="1"/>
    <col min="3" max="3" width="56.77734375" customWidth="1"/>
    <col min="4" max="4" width="22.44140625" customWidth="1"/>
    <col min="5" max="5" width="18" customWidth="1"/>
    <col min="6" max="6" width="17.77734375" customWidth="1"/>
    <col min="7" max="7" width="15.44140625" customWidth="1"/>
    <col min="8" max="8" width="26.44140625" customWidth="1"/>
    <col min="9" max="9" width="7.77734375" hidden="1" customWidth="1"/>
    <col min="10" max="10" width="9.21875" customWidth="1"/>
    <col min="11" max="16384" width="9.21875" hidden="1"/>
  </cols>
  <sheetData>
    <row r="1" spans="1:9" ht="31.2" x14ac:dyDescent="0.6">
      <c r="A1" s="46" t="e">
        <f>+'Basisgegevens Begroting'!#REF!</f>
        <v>#REF!</v>
      </c>
    </row>
    <row r="2" spans="1:9" x14ac:dyDescent="0.3"/>
    <row r="3" spans="1:9" ht="15" thickBot="1" x14ac:dyDescent="0.35"/>
    <row r="4" spans="1:9" s="38" customFormat="1" ht="15" thickBot="1" x14ac:dyDescent="0.35">
      <c r="A4" s="49" t="s">
        <v>106</v>
      </c>
      <c r="B4" s="50" t="s">
        <v>107</v>
      </c>
      <c r="C4" s="50" t="s">
        <v>108</v>
      </c>
      <c r="D4" s="50" t="s">
        <v>109</v>
      </c>
      <c r="E4" s="51" t="s">
        <v>110</v>
      </c>
      <c r="F4" s="51" t="s">
        <v>111</v>
      </c>
      <c r="G4" s="51" t="s">
        <v>112</v>
      </c>
      <c r="H4" s="51" t="s">
        <v>113</v>
      </c>
    </row>
    <row r="5" spans="1:9" x14ac:dyDescent="0.3">
      <c r="A5" s="32" t="s">
        <v>115</v>
      </c>
      <c r="B5" s="25"/>
      <c r="C5" s="25"/>
      <c r="D5" s="25"/>
      <c r="E5" s="26"/>
      <c r="F5" s="26"/>
      <c r="G5" s="26">
        <f>+'Totaal Overzicht'!I8</f>
        <v>0</v>
      </c>
      <c r="H5" s="26"/>
    </row>
    <row r="6" spans="1:9" ht="33" customHeight="1" x14ac:dyDescent="0.3">
      <c r="A6" s="4"/>
      <c r="B6" s="9" t="s">
        <v>116</v>
      </c>
      <c r="C6" s="9" t="s">
        <v>117</v>
      </c>
      <c r="D6" s="8" t="s">
        <v>118</v>
      </c>
      <c r="E6" s="9" t="s">
        <v>119</v>
      </c>
      <c r="F6" s="8" t="s">
        <v>120</v>
      </c>
      <c r="G6" s="59" t="s">
        <v>130</v>
      </c>
      <c r="H6" s="8" t="s">
        <v>73</v>
      </c>
    </row>
    <row r="7" spans="1:9" x14ac:dyDescent="0.3">
      <c r="A7" s="4"/>
      <c r="B7" s="23"/>
      <c r="C7" s="23"/>
      <c r="D7" s="15"/>
      <c r="E7" s="21"/>
      <c r="F7" s="18">
        <f>$D7*E7</f>
        <v>0</v>
      </c>
      <c r="G7" s="74" cm="1">
        <f t="array" ref="G7">+_xlfn.IFS(C7=Blad1!$D$2,'Basisgegevens Begroting'!#REF!,C7=Blad1!$D$3,'Basisgegevens Begroting'!#REF!,C7=Blad1!$D$4,'Basisgegevens Begroting'!#REF!,C7="",0)</f>
        <v>0</v>
      </c>
      <c r="H7" s="18">
        <f>+EigenPersoneel78945111822[[#This Row],[Kolom8]]*EigenPersoneel78945111822[[#This Row],[Kolom6]]</f>
        <v>0</v>
      </c>
      <c r="I7" t="str">
        <f t="shared" ref="I7:I49" si="0">IF(G7=100%,H7,"")</f>
        <v/>
      </c>
    </row>
    <row r="8" spans="1:9" x14ac:dyDescent="0.3">
      <c r="A8" s="4"/>
      <c r="B8" s="23"/>
      <c r="C8" s="23"/>
      <c r="D8" s="15"/>
      <c r="E8" s="21"/>
      <c r="F8" s="18">
        <f t="shared" ref="F8:F21" si="1">$D8*E8</f>
        <v>0</v>
      </c>
      <c r="G8" s="74" cm="1">
        <f t="array" ref="G8">+_xlfn.IFS(C8=Blad1!$D$2,'Basisgegevens Begroting'!#REF!,C8=Blad1!$D$3,'Basisgegevens Begroting'!#REF!,C8=Blad1!$D$4,'Basisgegevens Begroting'!#REF!,C8="",0)</f>
        <v>0</v>
      </c>
      <c r="H8" s="18">
        <f>+EigenPersoneel78945111822[[#This Row],[Kolom8]]*EigenPersoneel78945111822[[#This Row],[Kolom6]]</f>
        <v>0</v>
      </c>
      <c r="I8" t="str">
        <f t="shared" si="0"/>
        <v/>
      </c>
    </row>
    <row r="9" spans="1:9" x14ac:dyDescent="0.3">
      <c r="A9" s="4"/>
      <c r="B9" s="23"/>
      <c r="C9" s="23"/>
      <c r="D9" s="15"/>
      <c r="E9" s="21"/>
      <c r="F9" s="18">
        <f t="shared" si="1"/>
        <v>0</v>
      </c>
      <c r="G9" s="74" cm="1">
        <f t="array" ref="G9">+_xlfn.IFS(C9=Blad1!$D$2,'Basisgegevens Begroting'!#REF!,C9=Blad1!$D$3,'Basisgegevens Begroting'!#REF!,C9=Blad1!$D$4,'Basisgegevens Begroting'!#REF!,C9="",0)</f>
        <v>0</v>
      </c>
      <c r="H9" s="18">
        <f>+EigenPersoneel78945111822[[#This Row],[Kolom8]]*EigenPersoneel78945111822[[#This Row],[Kolom6]]</f>
        <v>0</v>
      </c>
      <c r="I9" t="str">
        <f t="shared" si="0"/>
        <v/>
      </c>
    </row>
    <row r="10" spans="1:9" x14ac:dyDescent="0.3">
      <c r="A10" s="4"/>
      <c r="B10" s="23"/>
      <c r="C10" s="23"/>
      <c r="D10" s="15"/>
      <c r="E10" s="21"/>
      <c r="F10" s="18">
        <f t="shared" si="1"/>
        <v>0</v>
      </c>
      <c r="G10" s="74" cm="1">
        <f t="array" ref="G10">+_xlfn.IFS(C10=Blad1!$D$2,'Basisgegevens Begroting'!#REF!,C10=Blad1!$D$3,'Basisgegevens Begroting'!#REF!,C10=Blad1!$D$4,'Basisgegevens Begroting'!#REF!,C10="",0)</f>
        <v>0</v>
      </c>
      <c r="H10" s="18">
        <f>+EigenPersoneel78945111822[[#This Row],[Kolom8]]*EigenPersoneel78945111822[[#This Row],[Kolom6]]</f>
        <v>0</v>
      </c>
      <c r="I10" t="str">
        <f t="shared" si="0"/>
        <v/>
      </c>
    </row>
    <row r="11" spans="1:9" x14ac:dyDescent="0.3">
      <c r="A11" s="4"/>
      <c r="B11" s="23"/>
      <c r="C11" s="23"/>
      <c r="D11" s="15"/>
      <c r="E11" s="21"/>
      <c r="F11" s="18">
        <f t="shared" si="1"/>
        <v>0</v>
      </c>
      <c r="G11" s="74" cm="1">
        <f t="array" ref="G11">+_xlfn.IFS(C11=Blad1!$D$2,'Basisgegevens Begroting'!#REF!,C11=Blad1!$D$3,'Basisgegevens Begroting'!#REF!,C11=Blad1!$D$4,'Basisgegevens Begroting'!#REF!,C11="",0)</f>
        <v>0</v>
      </c>
      <c r="H11" s="18">
        <f>+EigenPersoneel78945111822[[#This Row],[Kolom8]]*EigenPersoneel78945111822[[#This Row],[Kolom6]]</f>
        <v>0</v>
      </c>
      <c r="I11" t="str">
        <f t="shared" si="0"/>
        <v/>
      </c>
    </row>
    <row r="12" spans="1:9" x14ac:dyDescent="0.3">
      <c r="A12" s="4"/>
      <c r="B12" s="23"/>
      <c r="C12" s="23"/>
      <c r="D12" s="15"/>
      <c r="E12" s="21"/>
      <c r="F12" s="18">
        <f t="shared" si="1"/>
        <v>0</v>
      </c>
      <c r="G12" s="74" cm="1">
        <f t="array" ref="G12">+_xlfn.IFS(C12=Blad1!$D$2,'Basisgegevens Begroting'!#REF!,C12=Blad1!$D$3,'Basisgegevens Begroting'!#REF!,C12=Blad1!$D$4,'Basisgegevens Begroting'!#REF!,C12="",0)</f>
        <v>0</v>
      </c>
      <c r="H12" s="18">
        <f>+EigenPersoneel78945111822[[#This Row],[Kolom8]]*EigenPersoneel78945111822[[#This Row],[Kolom6]]</f>
        <v>0</v>
      </c>
      <c r="I12" t="str">
        <f t="shared" si="0"/>
        <v/>
      </c>
    </row>
    <row r="13" spans="1:9" x14ac:dyDescent="0.3">
      <c r="A13" s="4"/>
      <c r="B13" s="23"/>
      <c r="C13" s="23"/>
      <c r="D13" s="15"/>
      <c r="E13" s="21"/>
      <c r="F13" s="18">
        <f t="shared" si="1"/>
        <v>0</v>
      </c>
      <c r="G13" s="74" cm="1">
        <f t="array" ref="G13">+_xlfn.IFS(C13=Blad1!$D$2,'Basisgegevens Begroting'!#REF!,C13=Blad1!$D$3,'Basisgegevens Begroting'!#REF!,C13=Blad1!$D$4,'Basisgegevens Begroting'!#REF!,C13="",0)</f>
        <v>0</v>
      </c>
      <c r="H13" s="18">
        <f>+EigenPersoneel78945111822[[#This Row],[Kolom8]]*EigenPersoneel78945111822[[#This Row],[Kolom6]]</f>
        <v>0</v>
      </c>
      <c r="I13" t="str">
        <f t="shared" si="0"/>
        <v/>
      </c>
    </row>
    <row r="14" spans="1:9" x14ac:dyDescent="0.3">
      <c r="A14" s="4"/>
      <c r="B14" s="23"/>
      <c r="C14" s="23"/>
      <c r="D14" s="15"/>
      <c r="E14" s="21"/>
      <c r="F14" s="18">
        <f t="shared" si="1"/>
        <v>0</v>
      </c>
      <c r="G14" s="74" cm="1">
        <f t="array" ref="G14">+_xlfn.IFS(C14=Blad1!$D$2,'Basisgegevens Begroting'!#REF!,C14=Blad1!$D$3,'Basisgegevens Begroting'!#REF!,C14=Blad1!$D$4,'Basisgegevens Begroting'!#REF!,C14="",0)</f>
        <v>0</v>
      </c>
      <c r="H14" s="18">
        <f>+EigenPersoneel78945111822[[#This Row],[Kolom8]]*EigenPersoneel78945111822[[#This Row],[Kolom6]]</f>
        <v>0</v>
      </c>
      <c r="I14" t="str">
        <f t="shared" si="0"/>
        <v/>
      </c>
    </row>
    <row r="15" spans="1:9" x14ac:dyDescent="0.3">
      <c r="A15" s="4"/>
      <c r="B15" s="23"/>
      <c r="C15" s="23"/>
      <c r="D15" s="15"/>
      <c r="E15" s="21"/>
      <c r="F15" s="18">
        <f t="shared" si="1"/>
        <v>0</v>
      </c>
      <c r="G15" s="74" cm="1">
        <f t="array" ref="G15">+_xlfn.IFS(C15=Blad1!$D$2,'Basisgegevens Begroting'!#REF!,C15=Blad1!$D$3,'Basisgegevens Begroting'!#REF!,C15=Blad1!$D$4,'Basisgegevens Begroting'!#REF!,C15="",0)</f>
        <v>0</v>
      </c>
      <c r="H15" s="18">
        <f>+EigenPersoneel78945111822[[#This Row],[Kolom8]]*EigenPersoneel78945111822[[#This Row],[Kolom6]]</f>
        <v>0</v>
      </c>
      <c r="I15" t="str">
        <f t="shared" si="0"/>
        <v/>
      </c>
    </row>
    <row r="16" spans="1:9" x14ac:dyDescent="0.3">
      <c r="A16" s="4"/>
      <c r="B16" s="23"/>
      <c r="C16" s="23"/>
      <c r="D16" s="15"/>
      <c r="E16" s="21"/>
      <c r="F16" s="18">
        <f t="shared" si="1"/>
        <v>0</v>
      </c>
      <c r="G16" s="74" cm="1">
        <f t="array" ref="G16">+_xlfn.IFS(C16=Blad1!$D$2,'Basisgegevens Begroting'!#REF!,C16=Blad1!$D$3,'Basisgegevens Begroting'!#REF!,C16=Blad1!$D$4,'Basisgegevens Begroting'!#REF!,C16="",0)</f>
        <v>0</v>
      </c>
      <c r="H16" s="18">
        <f>+EigenPersoneel78945111822[[#This Row],[Kolom8]]*EigenPersoneel78945111822[[#This Row],[Kolom6]]</f>
        <v>0</v>
      </c>
      <c r="I16" t="str">
        <f t="shared" si="0"/>
        <v/>
      </c>
    </row>
    <row r="17" spans="1:9" x14ac:dyDescent="0.3">
      <c r="A17" s="4"/>
      <c r="B17" s="23"/>
      <c r="C17" s="23"/>
      <c r="D17" s="15"/>
      <c r="E17" s="21"/>
      <c r="F17" s="18">
        <f t="shared" si="1"/>
        <v>0</v>
      </c>
      <c r="G17" s="74" cm="1">
        <f t="array" ref="G17">+_xlfn.IFS(C17=Blad1!$D$2,'Basisgegevens Begroting'!#REF!,C17=Blad1!$D$3,'Basisgegevens Begroting'!#REF!,C17=Blad1!$D$4,'Basisgegevens Begroting'!#REF!,C17="",0)</f>
        <v>0</v>
      </c>
      <c r="H17" s="18">
        <f>+EigenPersoneel78945111822[[#This Row],[Kolom8]]*EigenPersoneel78945111822[[#This Row],[Kolom6]]</f>
        <v>0</v>
      </c>
      <c r="I17" t="str">
        <f t="shared" si="0"/>
        <v/>
      </c>
    </row>
    <row r="18" spans="1:9" x14ac:dyDescent="0.3">
      <c r="A18" s="4"/>
      <c r="B18" s="23"/>
      <c r="C18" s="23"/>
      <c r="D18" s="15"/>
      <c r="E18" s="21"/>
      <c r="F18" s="18">
        <f t="shared" si="1"/>
        <v>0</v>
      </c>
      <c r="G18" s="74" cm="1">
        <f t="array" ref="G18">+_xlfn.IFS(C18=Blad1!$D$2,'Basisgegevens Begroting'!#REF!,C18=Blad1!$D$3,'Basisgegevens Begroting'!#REF!,C18=Blad1!$D$4,'Basisgegevens Begroting'!#REF!,C18="",0)</f>
        <v>0</v>
      </c>
      <c r="H18" s="18">
        <f>+EigenPersoneel78945111822[[#This Row],[Kolom8]]*EigenPersoneel78945111822[[#This Row],[Kolom6]]</f>
        <v>0</v>
      </c>
      <c r="I18" t="str">
        <f t="shared" si="0"/>
        <v/>
      </c>
    </row>
    <row r="19" spans="1:9" x14ac:dyDescent="0.3">
      <c r="A19" s="4"/>
      <c r="B19" s="23"/>
      <c r="C19" s="23"/>
      <c r="D19" s="15"/>
      <c r="E19" s="21"/>
      <c r="F19" s="18">
        <f t="shared" si="1"/>
        <v>0</v>
      </c>
      <c r="G19" s="74" cm="1">
        <f t="array" ref="G19">+_xlfn.IFS(C19=Blad1!$D$2,'Basisgegevens Begroting'!#REF!,C19=Blad1!$D$3,'Basisgegevens Begroting'!#REF!,C19=Blad1!$D$4,'Basisgegevens Begroting'!#REF!,C19="",0)</f>
        <v>0</v>
      </c>
      <c r="H19" s="18">
        <f>+EigenPersoneel78945111822[[#This Row],[Kolom8]]*EigenPersoneel78945111822[[#This Row],[Kolom6]]</f>
        <v>0</v>
      </c>
      <c r="I19" t="str">
        <f t="shared" si="0"/>
        <v/>
      </c>
    </row>
    <row r="20" spans="1:9" x14ac:dyDescent="0.3">
      <c r="A20" s="4"/>
      <c r="B20" s="23"/>
      <c r="C20" s="23"/>
      <c r="D20" s="15"/>
      <c r="E20" s="21"/>
      <c r="F20" s="18">
        <f t="shared" si="1"/>
        <v>0</v>
      </c>
      <c r="G20" s="74" cm="1">
        <f t="array" ref="G20">+_xlfn.IFS(C20=Blad1!$D$2,'Basisgegevens Begroting'!#REF!,C20=Blad1!$D$3,'Basisgegevens Begroting'!#REF!,C20=Blad1!$D$4,'Basisgegevens Begroting'!#REF!,C20="",0)</f>
        <v>0</v>
      </c>
      <c r="H20" s="18">
        <f>+EigenPersoneel78945111822[[#This Row],[Kolom8]]*EigenPersoneel78945111822[[#This Row],[Kolom6]]</f>
        <v>0</v>
      </c>
      <c r="I20" t="str">
        <f t="shared" si="0"/>
        <v/>
      </c>
    </row>
    <row r="21" spans="1:9" ht="15" thickBot="1" x14ac:dyDescent="0.35">
      <c r="A21" s="4"/>
      <c r="B21" s="23"/>
      <c r="C21" s="23"/>
      <c r="D21" s="15"/>
      <c r="E21" s="21"/>
      <c r="F21" s="18">
        <f t="shared" si="1"/>
        <v>0</v>
      </c>
      <c r="G21" s="74" cm="1">
        <f t="array" ref="G21">+_xlfn.IFS(C21=Blad1!$D$2,'Basisgegevens Begroting'!#REF!,C21=Blad1!$D$3,'Basisgegevens Begroting'!#REF!,C21=Blad1!$D$4,'Basisgegevens Begroting'!#REF!,C21="",0)</f>
        <v>0</v>
      </c>
      <c r="H21" s="18">
        <f>+EigenPersoneel78945111822[[#This Row],[Kolom8]]*EigenPersoneel78945111822[[#This Row],[Kolom6]]</f>
        <v>0</v>
      </c>
      <c r="I21" t="str">
        <f t="shared" si="0"/>
        <v/>
      </c>
    </row>
    <row r="22" spans="1:9" ht="15" thickBot="1" x14ac:dyDescent="0.35">
      <c r="A22" s="4"/>
      <c r="B22" s="4"/>
      <c r="C22" s="4"/>
      <c r="D22" s="20"/>
      <c r="E22" s="19" t="s">
        <v>74</v>
      </c>
      <c r="F22" s="12">
        <f>SUM(F7:F21)</f>
        <v>0</v>
      </c>
      <c r="G22" s="19" t="s">
        <v>74</v>
      </c>
      <c r="H22" s="12">
        <f>SUM(H7:H21)</f>
        <v>0</v>
      </c>
      <c r="I22" t="str">
        <f t="shared" si="0"/>
        <v/>
      </c>
    </row>
    <row r="23" spans="1:9" ht="15" thickBot="1" x14ac:dyDescent="0.35">
      <c r="A23" s="4"/>
      <c r="B23" s="4"/>
      <c r="C23" s="4"/>
      <c r="I23" t="str">
        <f t="shared" si="0"/>
        <v/>
      </c>
    </row>
    <row r="24" spans="1:9" x14ac:dyDescent="0.3">
      <c r="A24" s="29" t="s">
        <v>133</v>
      </c>
      <c r="B24" s="16"/>
      <c r="C24" s="16"/>
      <c r="D24" s="16"/>
      <c r="E24" s="16"/>
      <c r="F24" s="16"/>
      <c r="G24" s="16"/>
      <c r="I24" t="str">
        <f t="shared" si="0"/>
        <v/>
      </c>
    </row>
    <row r="25" spans="1:9" ht="35.25" customHeight="1" x14ac:dyDescent="0.3">
      <c r="A25" s="27" t="s">
        <v>67</v>
      </c>
      <c r="B25" s="8" t="s">
        <v>68</v>
      </c>
      <c r="C25" s="60" t="s">
        <v>117</v>
      </c>
      <c r="D25" s="71" t="s">
        <v>122</v>
      </c>
      <c r="E25" s="71" t="s">
        <v>123</v>
      </c>
      <c r="F25" s="8" t="s">
        <v>71</v>
      </c>
      <c r="G25" s="59" t="str">
        <f>+G6</f>
        <v>Ophoging Subsidie %</v>
      </c>
      <c r="H25" s="78" t="str">
        <f>+H6</f>
        <v>Subsidie</v>
      </c>
      <c r="I25" t="str">
        <f t="shared" si="0"/>
        <v/>
      </c>
    </row>
    <row r="26" spans="1:9" x14ac:dyDescent="0.3">
      <c r="A26" s="31"/>
      <c r="B26" s="22"/>
      <c r="C26" s="23"/>
      <c r="D26" s="111"/>
      <c r="E26" s="112"/>
      <c r="F26" s="79">
        <f>+D26*E26</f>
        <v>0</v>
      </c>
      <c r="G26" s="74" cm="1">
        <f t="array" ref="G26">+_xlfn.IFS(C26=Blad1!$D$2,'Basisgegevens Begroting'!#REF!,C26=Blad1!$D$3,'Basisgegevens Begroting'!#REF!,C26=Blad1!$D$4,'Basisgegevens Begroting'!#REF!,C26="",0)</f>
        <v>0</v>
      </c>
      <c r="H26" s="75">
        <f>+G26*F26</f>
        <v>0</v>
      </c>
      <c r="I26" t="str">
        <f t="shared" si="0"/>
        <v/>
      </c>
    </row>
    <row r="27" spans="1:9" x14ac:dyDescent="0.3">
      <c r="A27" s="31"/>
      <c r="B27" s="22"/>
      <c r="C27" s="23"/>
      <c r="D27" s="111"/>
      <c r="E27" s="112"/>
      <c r="F27" s="79">
        <f t="shared" ref="F27:F29" si="2">+D27*E27</f>
        <v>0</v>
      </c>
      <c r="G27" s="74" cm="1">
        <f t="array" ref="G27">+_xlfn.IFS(C27=Blad1!$D$2,'Basisgegevens Begroting'!#REF!,C27=Blad1!$D$3,'Basisgegevens Begroting'!#REF!,C27=Blad1!$D$4,'Basisgegevens Begroting'!#REF!,C27="",0)</f>
        <v>0</v>
      </c>
      <c r="H27" s="75">
        <f t="shared" ref="H27" si="3">+G27*F27</f>
        <v>0</v>
      </c>
      <c r="I27" t="str">
        <f t="shared" si="0"/>
        <v/>
      </c>
    </row>
    <row r="28" spans="1:9" x14ac:dyDescent="0.3">
      <c r="A28" s="31"/>
      <c r="B28" s="22"/>
      <c r="C28" s="23"/>
      <c r="D28" s="111"/>
      <c r="E28" s="112"/>
      <c r="F28" s="79">
        <f t="shared" si="2"/>
        <v>0</v>
      </c>
      <c r="G28" s="74" cm="1">
        <f t="array" ref="G28">+_xlfn.IFS(C28=Blad1!$D$2,'Basisgegevens Begroting'!#REF!,C28=Blad1!$D$3,'Basisgegevens Begroting'!#REF!,C28=Blad1!$D$4,'Basisgegevens Begroting'!#REF!,C28="",0)</f>
        <v>0</v>
      </c>
      <c r="H28" s="75">
        <f>+G28*F28</f>
        <v>0</v>
      </c>
      <c r="I28" t="str">
        <f t="shared" si="0"/>
        <v/>
      </c>
    </row>
    <row r="29" spans="1:9" ht="15" thickBot="1" x14ac:dyDescent="0.35">
      <c r="A29" s="31"/>
      <c r="B29" s="22"/>
      <c r="C29" s="23"/>
      <c r="D29" s="111"/>
      <c r="E29" s="112"/>
      <c r="F29" s="79">
        <f t="shared" si="2"/>
        <v>0</v>
      </c>
      <c r="G29" s="74" cm="1">
        <f t="array" ref="G29">+_xlfn.IFS(C29=Blad1!$D$2,'Basisgegevens Begroting'!#REF!,C29=Blad1!$D$3,'Basisgegevens Begroting'!#REF!,C29=Blad1!$D$4,'Basisgegevens Begroting'!#REF!,C29="",0)</f>
        <v>0</v>
      </c>
      <c r="H29" s="75">
        <f t="shared" ref="H29" si="4">+G29*F29</f>
        <v>0</v>
      </c>
      <c r="I29" t="str">
        <f t="shared" si="0"/>
        <v/>
      </c>
    </row>
    <row r="30" spans="1:9" ht="15" thickBot="1" x14ac:dyDescent="0.35">
      <c r="A30" s="67"/>
      <c r="B30" s="67"/>
      <c r="C30" s="67"/>
      <c r="D30" s="67"/>
      <c r="E30" s="45" t="s">
        <v>74</v>
      </c>
      <c r="F30" s="12">
        <f>SUM(F26:F29)</f>
        <v>0</v>
      </c>
      <c r="G30" s="74"/>
      <c r="H30" s="80">
        <f>SUM(H26:H29)</f>
        <v>0</v>
      </c>
      <c r="I30" t="str">
        <f t="shared" si="0"/>
        <v/>
      </c>
    </row>
    <row r="31" spans="1:9" ht="15" thickBot="1" x14ac:dyDescent="0.35">
      <c r="I31" t="str">
        <f t="shared" si="0"/>
        <v/>
      </c>
    </row>
    <row r="32" spans="1:9" x14ac:dyDescent="0.3">
      <c r="A32" s="29" t="s">
        <v>124</v>
      </c>
      <c r="B32" s="16"/>
      <c r="C32" s="16"/>
      <c r="D32" s="16"/>
      <c r="E32" s="16"/>
      <c r="F32" s="16"/>
      <c r="G32" s="16"/>
      <c r="I32" t="str">
        <f t="shared" si="0"/>
        <v/>
      </c>
    </row>
    <row r="33" spans="1:9" ht="30" customHeight="1" x14ac:dyDescent="0.3">
      <c r="A33" s="27" t="s">
        <v>67</v>
      </c>
      <c r="B33" s="8" t="s">
        <v>68</v>
      </c>
      <c r="C33" s="60" t="s">
        <v>117</v>
      </c>
      <c r="D33" s="8" t="s">
        <v>69</v>
      </c>
      <c r="E33" s="8" t="s">
        <v>70</v>
      </c>
      <c r="F33" s="8" t="s">
        <v>71</v>
      </c>
      <c r="G33" s="59" t="str">
        <f>+G6</f>
        <v>Ophoging Subsidie %</v>
      </c>
      <c r="H33" s="78" t="str">
        <f>+H6</f>
        <v>Subsidie</v>
      </c>
      <c r="I33" t="str">
        <f t="shared" si="0"/>
        <v/>
      </c>
    </row>
    <row r="34" spans="1:9" x14ac:dyDescent="0.3">
      <c r="A34" s="31"/>
      <c r="B34" s="22"/>
      <c r="C34" s="23"/>
      <c r="D34" s="23"/>
      <c r="E34" s="52"/>
      <c r="F34" s="15">
        <v>0</v>
      </c>
      <c r="G34" s="74" cm="1">
        <f t="array" ref="G34">+_xlfn.IFS(C34=Blad1!$D$2,'Basisgegevens Begroting'!#REF!,C34=Blad1!$D$3,'Basisgegevens Begroting'!#REF!,C34=Blad1!$D$4,'Basisgegevens Begroting'!#REF!,C34="",0)</f>
        <v>0</v>
      </c>
      <c r="H34" s="75">
        <f>+G34*F34</f>
        <v>0</v>
      </c>
      <c r="I34" t="str">
        <f t="shared" si="0"/>
        <v/>
      </c>
    </row>
    <row r="35" spans="1:9" x14ac:dyDescent="0.3">
      <c r="A35" s="31"/>
      <c r="B35" s="22"/>
      <c r="C35" s="23"/>
      <c r="D35" s="23"/>
      <c r="E35" s="52"/>
      <c r="F35" s="15">
        <v>0</v>
      </c>
      <c r="G35" s="74" cm="1">
        <f t="array" ref="G35">+_xlfn.IFS(C35=Blad1!$D$2,'Basisgegevens Begroting'!#REF!,C35=Blad1!$D$3,'Basisgegevens Begroting'!#REF!,C35=Blad1!$D$4,'Basisgegevens Begroting'!#REF!,C35="",0)</f>
        <v>0</v>
      </c>
      <c r="H35" s="75">
        <f t="shared" ref="H35:H49" si="5">+G35*F35</f>
        <v>0</v>
      </c>
      <c r="I35" t="str">
        <f t="shared" si="0"/>
        <v/>
      </c>
    </row>
    <row r="36" spans="1:9" x14ac:dyDescent="0.3">
      <c r="A36" s="31"/>
      <c r="B36" s="22"/>
      <c r="C36" s="23"/>
      <c r="D36" s="23"/>
      <c r="E36" s="52"/>
      <c r="F36" s="15">
        <v>0</v>
      </c>
      <c r="G36" s="74" cm="1">
        <f t="array" ref="G36">+_xlfn.IFS(C36=Blad1!$D$2,'Basisgegevens Begroting'!#REF!,C36=Blad1!$D$3,'Basisgegevens Begroting'!#REF!,C36=Blad1!$D$4,'Basisgegevens Begroting'!#REF!,C36="",0)</f>
        <v>0</v>
      </c>
      <c r="H36" s="75">
        <f t="shared" si="5"/>
        <v>0</v>
      </c>
      <c r="I36" t="str">
        <f t="shared" si="0"/>
        <v/>
      </c>
    </row>
    <row r="37" spans="1:9" x14ac:dyDescent="0.3">
      <c r="A37" s="31"/>
      <c r="B37" s="22"/>
      <c r="C37" s="23"/>
      <c r="D37" s="23"/>
      <c r="E37" s="52"/>
      <c r="F37" s="15">
        <v>0</v>
      </c>
      <c r="G37" s="74" cm="1">
        <f t="array" ref="G37">+_xlfn.IFS(C37=Blad1!$D$2,'Basisgegevens Begroting'!#REF!,C37=Blad1!$D$3,'Basisgegevens Begroting'!#REF!,C37=Blad1!$D$4,'Basisgegevens Begroting'!#REF!,C37="",0)</f>
        <v>0</v>
      </c>
      <c r="H37" s="75">
        <f t="shared" si="5"/>
        <v>0</v>
      </c>
      <c r="I37" t="str">
        <f t="shared" si="0"/>
        <v/>
      </c>
    </row>
    <row r="38" spans="1:9" x14ac:dyDescent="0.3">
      <c r="A38" s="31"/>
      <c r="B38" s="22"/>
      <c r="C38" s="23"/>
      <c r="D38" s="22"/>
      <c r="E38" s="53"/>
      <c r="F38" s="15">
        <v>0</v>
      </c>
      <c r="G38" s="74" cm="1">
        <f t="array" ref="G38">+_xlfn.IFS(C38=Blad1!$D$2,'Basisgegevens Begroting'!#REF!,C38=Blad1!$D$3,'Basisgegevens Begroting'!#REF!,C38=Blad1!$D$4,'Basisgegevens Begroting'!#REF!,C38="",0)</f>
        <v>0</v>
      </c>
      <c r="H38" s="75">
        <f t="shared" si="5"/>
        <v>0</v>
      </c>
      <c r="I38" t="str">
        <f t="shared" si="0"/>
        <v/>
      </c>
    </row>
    <row r="39" spans="1:9" x14ac:dyDescent="0.3">
      <c r="A39" s="31"/>
      <c r="B39" s="22"/>
      <c r="C39" s="23"/>
      <c r="D39" s="22"/>
      <c r="E39" s="53"/>
      <c r="F39" s="15">
        <v>0</v>
      </c>
      <c r="G39" s="74" cm="1">
        <f t="array" ref="G39">+_xlfn.IFS(C39=Blad1!$D$2,'Basisgegevens Begroting'!#REF!,C39=Blad1!$D$3,'Basisgegevens Begroting'!#REF!,C39=Blad1!$D$4,'Basisgegevens Begroting'!#REF!,C39="",0)</f>
        <v>0</v>
      </c>
      <c r="H39" s="75">
        <f t="shared" si="5"/>
        <v>0</v>
      </c>
      <c r="I39" t="str">
        <f t="shared" si="0"/>
        <v/>
      </c>
    </row>
    <row r="40" spans="1:9" x14ac:dyDescent="0.3">
      <c r="A40" s="31"/>
      <c r="B40" s="22"/>
      <c r="C40" s="23"/>
      <c r="D40" s="22"/>
      <c r="E40" s="53"/>
      <c r="F40" s="15">
        <v>0</v>
      </c>
      <c r="G40" s="74" cm="1">
        <f t="array" ref="G40">+_xlfn.IFS(C40=Blad1!$D$2,'Basisgegevens Begroting'!#REF!,C40=Blad1!$D$3,'Basisgegevens Begroting'!#REF!,C40=Blad1!$D$4,'Basisgegevens Begroting'!#REF!,C40="",0)</f>
        <v>0</v>
      </c>
      <c r="H40" s="75">
        <f t="shared" si="5"/>
        <v>0</v>
      </c>
      <c r="I40" t="str">
        <f t="shared" si="0"/>
        <v/>
      </c>
    </row>
    <row r="41" spans="1:9" x14ac:dyDescent="0.3">
      <c r="A41" s="31"/>
      <c r="B41" s="22"/>
      <c r="C41" s="23"/>
      <c r="D41" s="22"/>
      <c r="E41" s="53"/>
      <c r="F41" s="15">
        <v>0</v>
      </c>
      <c r="G41" s="74" cm="1">
        <f t="array" ref="G41">+_xlfn.IFS(C41=Blad1!$D$2,'Basisgegevens Begroting'!#REF!,C41=Blad1!$D$3,'Basisgegevens Begroting'!#REF!,C41=Blad1!$D$4,'Basisgegevens Begroting'!#REF!,C41="",0)</f>
        <v>0</v>
      </c>
      <c r="H41" s="75">
        <f t="shared" si="5"/>
        <v>0</v>
      </c>
      <c r="I41" t="str">
        <f t="shared" si="0"/>
        <v/>
      </c>
    </row>
    <row r="42" spans="1:9" x14ac:dyDescent="0.3">
      <c r="A42" s="31"/>
      <c r="B42" s="22"/>
      <c r="C42" s="23"/>
      <c r="D42" s="22"/>
      <c r="E42" s="53"/>
      <c r="F42" s="15">
        <v>0</v>
      </c>
      <c r="G42" s="74" cm="1">
        <f t="array" ref="G42">+_xlfn.IFS(C42=Blad1!$D$2,'Basisgegevens Begroting'!#REF!,C42=Blad1!$D$3,'Basisgegevens Begroting'!#REF!,C42=Blad1!$D$4,'Basisgegevens Begroting'!#REF!,C42="",0)</f>
        <v>0</v>
      </c>
      <c r="H42" s="75">
        <f t="shared" si="5"/>
        <v>0</v>
      </c>
      <c r="I42" t="str">
        <f t="shared" si="0"/>
        <v/>
      </c>
    </row>
    <row r="43" spans="1:9" x14ac:dyDescent="0.3">
      <c r="A43" s="31"/>
      <c r="B43" s="22"/>
      <c r="C43" s="23"/>
      <c r="D43" s="22"/>
      <c r="E43" s="53"/>
      <c r="F43" s="15">
        <v>0</v>
      </c>
      <c r="G43" s="74" cm="1">
        <f t="array" ref="G43">+_xlfn.IFS(C43=Blad1!$D$2,'Basisgegevens Begroting'!#REF!,C43=Blad1!$D$3,'Basisgegevens Begroting'!#REF!,C43=Blad1!$D$4,'Basisgegevens Begroting'!#REF!,C43="",0)</f>
        <v>0</v>
      </c>
      <c r="H43" s="75">
        <f t="shared" si="5"/>
        <v>0</v>
      </c>
      <c r="I43" t="str">
        <f t="shared" si="0"/>
        <v/>
      </c>
    </row>
    <row r="44" spans="1:9" x14ac:dyDescent="0.3">
      <c r="A44" s="31"/>
      <c r="B44" s="22"/>
      <c r="C44" s="23"/>
      <c r="D44" s="22"/>
      <c r="E44" s="53"/>
      <c r="F44" s="15">
        <v>0</v>
      </c>
      <c r="G44" s="74" cm="1">
        <f t="array" ref="G44">+_xlfn.IFS(C44=Blad1!$D$2,'Basisgegevens Begroting'!#REF!,C44=Blad1!$D$3,'Basisgegevens Begroting'!#REF!,C44=Blad1!$D$4,'Basisgegevens Begroting'!#REF!,C44="",0)</f>
        <v>0</v>
      </c>
      <c r="H44" s="75">
        <f t="shared" si="5"/>
        <v>0</v>
      </c>
      <c r="I44" t="str">
        <f t="shared" si="0"/>
        <v/>
      </c>
    </row>
    <row r="45" spans="1:9" x14ac:dyDescent="0.3">
      <c r="A45" s="31"/>
      <c r="B45" s="22"/>
      <c r="C45" s="23"/>
      <c r="D45" s="22"/>
      <c r="E45" s="53"/>
      <c r="F45" s="15">
        <v>0</v>
      </c>
      <c r="G45" s="74" cm="1">
        <f t="array" ref="G45">+_xlfn.IFS(C45=Blad1!$D$2,'Basisgegevens Begroting'!#REF!,C45=Blad1!$D$3,'Basisgegevens Begroting'!#REF!,C45=Blad1!$D$4,'Basisgegevens Begroting'!#REF!,C45="",0)</f>
        <v>0</v>
      </c>
      <c r="H45" s="75">
        <f t="shared" si="5"/>
        <v>0</v>
      </c>
      <c r="I45" t="str">
        <f t="shared" si="0"/>
        <v/>
      </c>
    </row>
    <row r="46" spans="1:9" x14ac:dyDescent="0.3">
      <c r="A46" s="31"/>
      <c r="B46" s="22"/>
      <c r="C46" s="23"/>
      <c r="D46" s="22"/>
      <c r="E46" s="53"/>
      <c r="F46" s="15">
        <v>0</v>
      </c>
      <c r="G46" s="74" cm="1">
        <f t="array" ref="G46">+_xlfn.IFS(C46=Blad1!$D$2,'Basisgegevens Begroting'!#REF!,C46=Blad1!$D$3,'Basisgegevens Begroting'!#REF!,C46=Blad1!$D$4,'Basisgegevens Begroting'!#REF!,C46="",0)</f>
        <v>0</v>
      </c>
      <c r="H46" s="75">
        <f t="shared" si="5"/>
        <v>0</v>
      </c>
      <c r="I46" t="str">
        <f t="shared" si="0"/>
        <v/>
      </c>
    </row>
    <row r="47" spans="1:9" x14ac:dyDescent="0.3">
      <c r="A47" s="31"/>
      <c r="B47" s="22"/>
      <c r="C47" s="23"/>
      <c r="D47" s="22"/>
      <c r="E47" s="53"/>
      <c r="F47" s="15">
        <v>0</v>
      </c>
      <c r="G47" s="74" cm="1">
        <f t="array" ref="G47">+_xlfn.IFS(C47=Blad1!$D$2,'Basisgegevens Begroting'!#REF!,C47=Blad1!$D$3,'Basisgegevens Begroting'!#REF!,C47=Blad1!$D$4,'Basisgegevens Begroting'!#REF!,C47="",0)</f>
        <v>0</v>
      </c>
      <c r="H47" s="75">
        <f t="shared" si="5"/>
        <v>0</v>
      </c>
      <c r="I47" t="str">
        <f t="shared" si="0"/>
        <v/>
      </c>
    </row>
    <row r="48" spans="1:9" x14ac:dyDescent="0.3">
      <c r="A48" s="31"/>
      <c r="B48" s="22"/>
      <c r="C48" s="23"/>
      <c r="D48" s="22"/>
      <c r="E48" s="53"/>
      <c r="F48" s="15">
        <v>0</v>
      </c>
      <c r="G48" s="74" cm="1">
        <f t="array" ref="G48">+_xlfn.IFS(C48=Blad1!$D$2,'Basisgegevens Begroting'!#REF!,C48=Blad1!$D$3,'Basisgegevens Begroting'!#REF!,C48=Blad1!$D$4,'Basisgegevens Begroting'!#REF!,C48="",0)</f>
        <v>0</v>
      </c>
      <c r="H48" s="75">
        <f t="shared" si="5"/>
        <v>0</v>
      </c>
      <c r="I48" t="str">
        <f t="shared" si="0"/>
        <v/>
      </c>
    </row>
    <row r="49" spans="1:9" x14ac:dyDescent="0.3">
      <c r="A49" s="31"/>
      <c r="B49" s="22"/>
      <c r="C49" s="23"/>
      <c r="D49" s="22"/>
      <c r="E49" s="53"/>
      <c r="F49" s="15">
        <v>0</v>
      </c>
      <c r="G49" s="74" cm="1">
        <f t="array" ref="G49">+_xlfn.IFS(C49=Blad1!$D$2,'Basisgegevens Begroting'!#REF!,C49=Blad1!$D$3,'Basisgegevens Begroting'!#REF!,C49=Blad1!$D$4,'Basisgegevens Begroting'!#REF!,C49="",0)</f>
        <v>0</v>
      </c>
      <c r="H49" s="75">
        <f t="shared" si="5"/>
        <v>0</v>
      </c>
      <c r="I49" t="str">
        <f t="shared" si="0"/>
        <v/>
      </c>
    </row>
    <row r="50" spans="1:9" ht="15" thickBot="1" x14ac:dyDescent="0.35">
      <c r="A50" s="28"/>
      <c r="B50" s="11"/>
      <c r="C50" s="11"/>
      <c r="D50" s="11"/>
      <c r="E50" s="11"/>
      <c r="F50" s="17"/>
      <c r="H50" s="76"/>
    </row>
    <row r="51" spans="1:9" ht="15" thickBot="1" x14ac:dyDescent="0.35">
      <c r="A51" s="30"/>
      <c r="B51" s="5"/>
      <c r="C51" s="5"/>
      <c r="D51" s="5"/>
      <c r="E51" s="34" t="s">
        <v>74</v>
      </c>
      <c r="F51" s="12">
        <f>SUM(F34:F50)</f>
        <v>0</v>
      </c>
      <c r="G51" s="77" t="s">
        <v>74</v>
      </c>
      <c r="H51" s="12">
        <f t="shared" ref="H51" si="6">SUM(H34:H50)</f>
        <v>0</v>
      </c>
    </row>
    <row r="52" spans="1:9" ht="15" thickBot="1" x14ac:dyDescent="0.35"/>
    <row r="53" spans="1:9" ht="21" customHeight="1" x14ac:dyDescent="0.3">
      <c r="A53" s="29" t="s">
        <v>125</v>
      </c>
      <c r="B53" s="16"/>
      <c r="C53" s="16"/>
      <c r="D53" s="16"/>
      <c r="E53" s="16"/>
      <c r="F53" s="16"/>
      <c r="G53" s="16"/>
    </row>
    <row r="54" spans="1:9" ht="24" x14ac:dyDescent="0.3">
      <c r="A54" s="100" t="s">
        <v>67</v>
      </c>
      <c r="B54" s="98" t="s">
        <v>68</v>
      </c>
      <c r="C54" s="60" t="s">
        <v>117</v>
      </c>
      <c r="D54" s="8" t="s">
        <v>69</v>
      </c>
      <c r="E54" s="8" t="s">
        <v>70</v>
      </c>
      <c r="F54" s="8" t="s">
        <v>71</v>
      </c>
      <c r="G54" s="59" t="str">
        <f>+G33</f>
        <v>Ophoging Subsidie %</v>
      </c>
      <c r="H54" s="78" t="str">
        <f>+H33</f>
        <v>Subsidie</v>
      </c>
    </row>
    <row r="55" spans="1:9" x14ac:dyDescent="0.3">
      <c r="A55" s="31"/>
      <c r="B55" s="22"/>
      <c r="C55" s="23"/>
      <c r="D55" s="23"/>
      <c r="E55" s="52"/>
      <c r="F55" s="15">
        <v>0</v>
      </c>
      <c r="G55" s="74" cm="1">
        <f t="array" ref="G55">+_xlfn.IFS(C55=Blad1!$D$2,'Basisgegevens Begroting'!#REF!,C55=Blad1!$D$3,'Basisgegevens Begroting'!#REF!,C55=Blad1!$D$4,'Basisgegevens Begroting'!#REF!,C55="",0)</f>
        <v>0</v>
      </c>
      <c r="H55" s="75">
        <f>+G55*F55</f>
        <v>0</v>
      </c>
      <c r="I55" t="str">
        <f t="shared" ref="I55:I60" si="7">IF(G55=100%,H55,"")</f>
        <v/>
      </c>
    </row>
    <row r="56" spans="1:9" x14ac:dyDescent="0.3">
      <c r="A56" s="31"/>
      <c r="B56" s="22"/>
      <c r="C56" s="23"/>
      <c r="D56" s="23"/>
      <c r="E56" s="52"/>
      <c r="F56" s="15">
        <v>0</v>
      </c>
      <c r="G56" s="74" cm="1">
        <f t="array" ref="G56">+_xlfn.IFS(C56=Blad1!$D$2,'Basisgegevens Begroting'!#REF!,C56=Blad1!$D$3,'Basisgegevens Begroting'!#REF!,C56=Blad1!$D$4,'Basisgegevens Begroting'!#REF!,C56="",0)</f>
        <v>0</v>
      </c>
      <c r="H56" s="75">
        <f t="shared" ref="H56:H60" si="8">+G56*F56</f>
        <v>0</v>
      </c>
      <c r="I56" t="str">
        <f t="shared" si="7"/>
        <v/>
      </c>
    </row>
    <row r="57" spans="1:9" x14ac:dyDescent="0.3">
      <c r="A57" s="31"/>
      <c r="B57" s="22"/>
      <c r="C57" s="23"/>
      <c r="D57" s="23"/>
      <c r="E57" s="52"/>
      <c r="F57" s="15">
        <v>0</v>
      </c>
      <c r="G57" s="74" cm="1">
        <f t="array" ref="G57">+_xlfn.IFS(C57=Blad1!$D$2,'Basisgegevens Begroting'!#REF!,C57=Blad1!$D$3,'Basisgegevens Begroting'!#REF!,C57=Blad1!$D$4,'Basisgegevens Begroting'!#REF!,C57="",0)</f>
        <v>0</v>
      </c>
      <c r="H57" s="75">
        <f t="shared" si="8"/>
        <v>0</v>
      </c>
      <c r="I57" t="str">
        <f t="shared" si="7"/>
        <v/>
      </c>
    </row>
    <row r="58" spans="1:9" x14ac:dyDescent="0.3">
      <c r="A58" s="31"/>
      <c r="B58" s="22"/>
      <c r="C58" s="23"/>
      <c r="D58" s="23"/>
      <c r="E58" s="52"/>
      <c r="F58" s="15">
        <v>0</v>
      </c>
      <c r="G58" s="74" cm="1">
        <f t="array" ref="G58">+_xlfn.IFS(C58=Blad1!$D$2,'Basisgegevens Begroting'!#REF!,C58=Blad1!$D$3,'Basisgegevens Begroting'!#REF!,C58=Blad1!$D$4,'Basisgegevens Begroting'!#REF!,C58="",0)</f>
        <v>0</v>
      </c>
      <c r="H58" s="75">
        <f t="shared" si="8"/>
        <v>0</v>
      </c>
      <c r="I58" t="str">
        <f t="shared" si="7"/>
        <v/>
      </c>
    </row>
    <row r="59" spans="1:9" x14ac:dyDescent="0.3">
      <c r="A59" s="31"/>
      <c r="B59" s="22"/>
      <c r="C59" s="23"/>
      <c r="D59" s="22"/>
      <c r="E59" s="53"/>
      <c r="F59" s="15">
        <v>0</v>
      </c>
      <c r="G59" s="74" cm="1">
        <f t="array" ref="G59">+_xlfn.IFS(C59=Blad1!$D$2,'Basisgegevens Begroting'!#REF!,C59=Blad1!$D$3,'Basisgegevens Begroting'!#REF!,C59=Blad1!$D$4,'Basisgegevens Begroting'!#REF!,C59="",0)</f>
        <v>0</v>
      </c>
      <c r="H59" s="75">
        <f t="shared" si="8"/>
        <v>0</v>
      </c>
      <c r="I59" t="str">
        <f t="shared" si="7"/>
        <v/>
      </c>
    </row>
    <row r="60" spans="1:9" x14ac:dyDescent="0.3">
      <c r="A60" s="31"/>
      <c r="B60" s="22"/>
      <c r="C60" s="23"/>
      <c r="D60" s="22"/>
      <c r="E60" s="53"/>
      <c r="F60" s="15">
        <v>0</v>
      </c>
      <c r="G60" s="74" cm="1">
        <f t="array" ref="G60">+_xlfn.IFS(C60=Blad1!$D$2,'Basisgegevens Begroting'!#REF!,C60=Blad1!$D$3,'Basisgegevens Begroting'!#REF!,C60=Blad1!$D$4,'Basisgegevens Begroting'!#REF!,C60="",0)</f>
        <v>0</v>
      </c>
      <c r="H60" s="75">
        <f t="shared" si="8"/>
        <v>0</v>
      </c>
      <c r="I60" t="str">
        <f t="shared" si="7"/>
        <v/>
      </c>
    </row>
    <row r="61" spans="1:9" ht="15" thickBot="1" x14ac:dyDescent="0.35"/>
    <row r="62" spans="1:9" ht="15" thickBot="1" x14ac:dyDescent="0.35">
      <c r="E62" s="34" t="s">
        <v>74</v>
      </c>
      <c r="F62" s="12">
        <f>SUM(F55:F61)</f>
        <v>0</v>
      </c>
      <c r="G62" s="77" t="s">
        <v>74</v>
      </c>
      <c r="H62" s="12">
        <f>SUM(H55:H61)</f>
        <v>0</v>
      </c>
    </row>
    <row r="63" spans="1:9" ht="15" thickBot="1" x14ac:dyDescent="0.35"/>
    <row r="64" spans="1:9" x14ac:dyDescent="0.3">
      <c r="A64" s="29" t="s">
        <v>126</v>
      </c>
      <c r="B64" s="16"/>
      <c r="C64" s="16"/>
      <c r="D64" s="16"/>
      <c r="E64" s="16"/>
      <c r="F64" s="16"/>
      <c r="G64" s="16"/>
    </row>
    <row r="65" spans="1:9" ht="24" x14ac:dyDescent="0.3">
      <c r="A65" s="109" t="s">
        <v>127</v>
      </c>
      <c r="B65" s="8" t="s">
        <v>68</v>
      </c>
      <c r="C65" s="60" t="s">
        <v>117</v>
      </c>
      <c r="D65" s="8" t="s">
        <v>69</v>
      </c>
      <c r="E65" s="92" t="s">
        <v>128</v>
      </c>
      <c r="F65" s="8" t="s">
        <v>71</v>
      </c>
      <c r="G65" s="59" t="str">
        <f>+G54</f>
        <v>Ophoging Subsidie %</v>
      </c>
      <c r="H65" s="59" t="str">
        <f>+H54</f>
        <v>Subsidie</v>
      </c>
    </row>
    <row r="66" spans="1:9" x14ac:dyDescent="0.3">
      <c r="A66" s="23"/>
      <c r="B66" s="23"/>
      <c r="C66" s="23"/>
      <c r="D66" s="23"/>
      <c r="E66" s="99">
        <v>1</v>
      </c>
      <c r="F66" s="15">
        <v>0</v>
      </c>
      <c r="G66" s="74" cm="1">
        <f t="array" ref="G66">+_xlfn.IFS(C66=Blad1!$D$2,'Basisgegevens Begroting'!#REF!,C66=Blad1!$D$3,'Basisgegevens Begroting'!#REF!,C66=Blad1!$D$4,'Basisgegevens Begroting'!#REF!,C66="",0)</f>
        <v>0</v>
      </c>
      <c r="H66" s="75">
        <f>+G66*F66*E66</f>
        <v>0</v>
      </c>
      <c r="I66" t="str">
        <f t="shared" ref="I66:I82" si="9">IF(G66=100%,H66,"")</f>
        <v/>
      </c>
    </row>
    <row r="67" spans="1:9" x14ac:dyDescent="0.3">
      <c r="A67" s="23"/>
      <c r="B67" s="23"/>
      <c r="C67" s="23"/>
      <c r="D67" s="23"/>
      <c r="E67" s="99">
        <v>1</v>
      </c>
      <c r="F67" s="15">
        <v>0</v>
      </c>
      <c r="G67" s="74" cm="1">
        <f t="array" ref="G67">+_xlfn.IFS(C67=Blad1!$D$2,'Basisgegevens Begroting'!#REF!,C67=Blad1!$D$3,'Basisgegevens Begroting'!#REF!,C67=Blad1!$D$4,'Basisgegevens Begroting'!#REF!,C67="",0)</f>
        <v>0</v>
      </c>
      <c r="H67" s="75">
        <f t="shared" ref="H67:H81" si="10">+G67*F67*E67</f>
        <v>0</v>
      </c>
      <c r="I67" t="str">
        <f t="shared" si="9"/>
        <v/>
      </c>
    </row>
    <row r="68" spans="1:9" x14ac:dyDescent="0.3">
      <c r="A68" s="23"/>
      <c r="B68" s="23"/>
      <c r="C68" s="23"/>
      <c r="D68" s="23"/>
      <c r="E68" s="99">
        <v>1</v>
      </c>
      <c r="F68" s="15">
        <v>0</v>
      </c>
      <c r="G68" s="74" cm="1">
        <f t="array" ref="G68">+_xlfn.IFS(C68=Blad1!$D$2,'Basisgegevens Begroting'!#REF!,C68=Blad1!$D$3,'Basisgegevens Begroting'!#REF!,C68=Blad1!$D$4,'Basisgegevens Begroting'!#REF!,C68="",0)</f>
        <v>0</v>
      </c>
      <c r="H68" s="75">
        <f t="shared" si="10"/>
        <v>0</v>
      </c>
      <c r="I68" t="str">
        <f t="shared" si="9"/>
        <v/>
      </c>
    </row>
    <row r="69" spans="1:9" x14ac:dyDescent="0.3">
      <c r="A69" s="23"/>
      <c r="B69" s="23"/>
      <c r="C69" s="23"/>
      <c r="D69" s="23"/>
      <c r="E69" s="99">
        <v>1</v>
      </c>
      <c r="F69" s="15">
        <v>0</v>
      </c>
      <c r="G69" s="74" cm="1">
        <f t="array" ref="G69">+_xlfn.IFS(C69=Blad1!$D$2,'Basisgegevens Begroting'!#REF!,C69=Blad1!$D$3,'Basisgegevens Begroting'!#REF!,C69=Blad1!$D$4,'Basisgegevens Begroting'!#REF!,C69="",0)</f>
        <v>0</v>
      </c>
      <c r="H69" s="75">
        <f t="shared" si="10"/>
        <v>0</v>
      </c>
      <c r="I69" t="str">
        <f t="shared" si="9"/>
        <v/>
      </c>
    </row>
    <row r="70" spans="1:9" x14ac:dyDescent="0.3">
      <c r="A70" s="23"/>
      <c r="B70" s="23"/>
      <c r="C70" s="23"/>
      <c r="D70" s="22"/>
      <c r="E70" s="99">
        <v>1</v>
      </c>
      <c r="F70" s="15">
        <v>0</v>
      </c>
      <c r="G70" s="74" cm="1">
        <f t="array" ref="G70">+_xlfn.IFS(C70=Blad1!$D$2,'Basisgegevens Begroting'!#REF!,C70=Blad1!$D$3,'Basisgegevens Begroting'!#REF!,C70=Blad1!$D$4,'Basisgegevens Begroting'!#REF!,C70="",0)</f>
        <v>0</v>
      </c>
      <c r="H70" s="75">
        <f t="shared" si="10"/>
        <v>0</v>
      </c>
      <c r="I70" t="str">
        <f t="shared" si="9"/>
        <v/>
      </c>
    </row>
    <row r="71" spans="1:9" x14ac:dyDescent="0.3">
      <c r="A71" s="23"/>
      <c r="B71" s="23"/>
      <c r="C71" s="23"/>
      <c r="D71" s="22"/>
      <c r="E71" s="99">
        <v>1</v>
      </c>
      <c r="F71" s="15">
        <v>0</v>
      </c>
      <c r="G71" s="74" cm="1">
        <f t="array" ref="G71">+_xlfn.IFS(C71=Blad1!$D$2,'Basisgegevens Begroting'!#REF!,C71=Blad1!$D$3,'Basisgegevens Begroting'!#REF!,C71=Blad1!$D$4,'Basisgegevens Begroting'!#REF!,C71="",0)</f>
        <v>0</v>
      </c>
      <c r="H71" s="75">
        <f t="shared" si="10"/>
        <v>0</v>
      </c>
      <c r="I71" t="str">
        <f t="shared" si="9"/>
        <v/>
      </c>
    </row>
    <row r="72" spans="1:9" x14ac:dyDescent="0.3">
      <c r="A72" s="23"/>
      <c r="B72" s="23"/>
      <c r="C72" s="23"/>
      <c r="D72" s="22"/>
      <c r="E72" s="99">
        <v>1</v>
      </c>
      <c r="F72" s="15">
        <v>0</v>
      </c>
      <c r="G72" s="74" cm="1">
        <f t="array" ref="G72">+_xlfn.IFS(C72=Blad1!$D$2,'Basisgegevens Begroting'!#REF!,C72=Blad1!$D$3,'Basisgegevens Begroting'!#REF!,C72=Blad1!$D$4,'Basisgegevens Begroting'!#REF!,C72="",0)</f>
        <v>0</v>
      </c>
      <c r="H72" s="75">
        <f t="shared" si="10"/>
        <v>0</v>
      </c>
      <c r="I72" t="str">
        <f t="shared" si="9"/>
        <v/>
      </c>
    </row>
    <row r="73" spans="1:9" x14ac:dyDescent="0.3">
      <c r="A73" s="23"/>
      <c r="B73" s="23"/>
      <c r="C73" s="23"/>
      <c r="D73" s="22"/>
      <c r="E73" s="99">
        <v>1</v>
      </c>
      <c r="F73" s="15">
        <v>0</v>
      </c>
      <c r="G73" s="74" cm="1">
        <f t="array" ref="G73">+_xlfn.IFS(C73=Blad1!$D$2,'Basisgegevens Begroting'!#REF!,C73=Blad1!$D$3,'Basisgegevens Begroting'!#REF!,C73=Blad1!$D$4,'Basisgegevens Begroting'!#REF!,C73="",0)</f>
        <v>0</v>
      </c>
      <c r="H73" s="75">
        <f t="shared" si="10"/>
        <v>0</v>
      </c>
      <c r="I73" t="str">
        <f t="shared" si="9"/>
        <v/>
      </c>
    </row>
    <row r="74" spans="1:9" x14ac:dyDescent="0.3">
      <c r="A74" s="23"/>
      <c r="B74" s="23"/>
      <c r="C74" s="23"/>
      <c r="D74" s="22"/>
      <c r="E74" s="99">
        <v>1</v>
      </c>
      <c r="F74" s="15">
        <v>0</v>
      </c>
      <c r="G74" s="74" cm="1">
        <f t="array" ref="G74">+_xlfn.IFS(C74=Blad1!$D$2,'Basisgegevens Begroting'!#REF!,C74=Blad1!$D$3,'Basisgegevens Begroting'!#REF!,C74=Blad1!$D$4,'Basisgegevens Begroting'!#REF!,C74="",0)</f>
        <v>0</v>
      </c>
      <c r="H74" s="75">
        <f t="shared" si="10"/>
        <v>0</v>
      </c>
      <c r="I74" t="str">
        <f t="shared" si="9"/>
        <v/>
      </c>
    </row>
    <row r="75" spans="1:9" x14ac:dyDescent="0.3">
      <c r="A75" s="23"/>
      <c r="B75" s="23"/>
      <c r="C75" s="23"/>
      <c r="D75" s="22"/>
      <c r="E75" s="99">
        <v>1</v>
      </c>
      <c r="F75" s="15">
        <v>0</v>
      </c>
      <c r="G75" s="74" cm="1">
        <f t="array" ref="G75">+_xlfn.IFS(C75=Blad1!$D$2,'Basisgegevens Begroting'!#REF!,C75=Blad1!$D$3,'Basisgegevens Begroting'!#REF!,C75=Blad1!$D$4,'Basisgegevens Begroting'!#REF!,C75="",0)</f>
        <v>0</v>
      </c>
      <c r="H75" s="75">
        <f t="shared" si="10"/>
        <v>0</v>
      </c>
      <c r="I75" t="str">
        <f t="shared" si="9"/>
        <v/>
      </c>
    </row>
    <row r="76" spans="1:9" x14ac:dyDescent="0.3">
      <c r="A76" s="23"/>
      <c r="B76" s="23"/>
      <c r="C76" s="23"/>
      <c r="D76" s="23"/>
      <c r="E76" s="99">
        <v>1</v>
      </c>
      <c r="F76" s="15">
        <v>0</v>
      </c>
      <c r="G76" s="74" cm="1">
        <f t="array" ref="G76">+_xlfn.IFS(C76=Blad1!$D$2,'Basisgegevens Begroting'!#REF!,C76=Blad1!$D$3,'Basisgegevens Begroting'!#REF!,C76=Blad1!$D$4,'Basisgegevens Begroting'!#REF!,C76="",0)</f>
        <v>0</v>
      </c>
      <c r="H76" s="75">
        <f t="shared" si="10"/>
        <v>0</v>
      </c>
      <c r="I76" t="str">
        <f t="shared" si="9"/>
        <v/>
      </c>
    </row>
    <row r="77" spans="1:9" x14ac:dyDescent="0.3">
      <c r="A77" s="23"/>
      <c r="B77" s="23"/>
      <c r="C77" s="23"/>
      <c r="D77" s="23"/>
      <c r="E77" s="99">
        <v>1</v>
      </c>
      <c r="F77" s="15">
        <v>0</v>
      </c>
      <c r="G77" s="74" cm="1">
        <f t="array" ref="G77">+_xlfn.IFS(C77=Blad1!$D$2,'Basisgegevens Begroting'!#REF!,C77=Blad1!$D$3,'Basisgegevens Begroting'!#REF!,C77=Blad1!$D$4,'Basisgegevens Begroting'!#REF!,C77="",0)</f>
        <v>0</v>
      </c>
      <c r="H77" s="75">
        <f t="shared" si="10"/>
        <v>0</v>
      </c>
      <c r="I77" t="str">
        <f t="shared" si="9"/>
        <v/>
      </c>
    </row>
    <row r="78" spans="1:9" x14ac:dyDescent="0.3">
      <c r="A78" s="23"/>
      <c r="B78" s="23"/>
      <c r="C78" s="23"/>
      <c r="D78" s="23"/>
      <c r="E78" s="99">
        <v>1</v>
      </c>
      <c r="F78" s="15">
        <v>0</v>
      </c>
      <c r="G78" s="74" cm="1">
        <f t="array" ref="G78">+_xlfn.IFS(C78=Blad1!$D$2,'Basisgegevens Begroting'!#REF!,C78=Blad1!$D$3,'Basisgegevens Begroting'!#REF!,C78=Blad1!$D$4,'Basisgegevens Begroting'!#REF!,C78="",0)</f>
        <v>0</v>
      </c>
      <c r="H78" s="75">
        <f t="shared" si="10"/>
        <v>0</v>
      </c>
      <c r="I78" t="str">
        <f t="shared" si="9"/>
        <v/>
      </c>
    </row>
    <row r="79" spans="1:9" x14ac:dyDescent="0.3">
      <c r="A79" s="23"/>
      <c r="B79" s="23"/>
      <c r="C79" s="23"/>
      <c r="D79" s="23"/>
      <c r="E79" s="99">
        <v>1</v>
      </c>
      <c r="F79" s="15">
        <v>0</v>
      </c>
      <c r="G79" s="74" cm="1">
        <f t="array" ref="G79">+_xlfn.IFS(C79=Blad1!$D$2,'Basisgegevens Begroting'!#REF!,C79=Blad1!$D$3,'Basisgegevens Begroting'!#REF!,C79=Blad1!$D$4,'Basisgegevens Begroting'!#REF!,C79="",0)</f>
        <v>0</v>
      </c>
      <c r="H79" s="75">
        <f t="shared" si="10"/>
        <v>0</v>
      </c>
      <c r="I79" t="str">
        <f t="shared" si="9"/>
        <v/>
      </c>
    </row>
    <row r="80" spans="1:9" x14ac:dyDescent="0.3">
      <c r="A80" s="23"/>
      <c r="B80" s="23"/>
      <c r="C80" s="23"/>
      <c r="D80" s="22"/>
      <c r="E80" s="99">
        <v>1</v>
      </c>
      <c r="F80" s="15">
        <v>0</v>
      </c>
      <c r="G80" s="74" cm="1">
        <f t="array" ref="G80">+_xlfn.IFS(C80=Blad1!$D$2,'Basisgegevens Begroting'!#REF!,C80=Blad1!$D$3,'Basisgegevens Begroting'!#REF!,C80=Blad1!$D$4,'Basisgegevens Begroting'!#REF!,C80="",0)</f>
        <v>0</v>
      </c>
      <c r="H80" s="75">
        <f t="shared" si="10"/>
        <v>0</v>
      </c>
      <c r="I80" t="str">
        <f t="shared" si="9"/>
        <v/>
      </c>
    </row>
    <row r="81" spans="1:9" x14ac:dyDescent="0.3">
      <c r="A81" s="23"/>
      <c r="B81" s="23"/>
      <c r="C81" s="23"/>
      <c r="D81" s="22"/>
      <c r="E81" s="99">
        <v>1</v>
      </c>
      <c r="F81" s="15">
        <v>0</v>
      </c>
      <c r="G81" s="74" cm="1">
        <f t="array" ref="G81">+_xlfn.IFS(C81=Blad1!$D$2,'Basisgegevens Begroting'!#REF!,C81=Blad1!$D$3,'Basisgegevens Begroting'!#REF!,C81=Blad1!$D$4,'Basisgegevens Begroting'!#REF!,C81="",0)</f>
        <v>0</v>
      </c>
      <c r="H81" s="75">
        <f t="shared" si="10"/>
        <v>0</v>
      </c>
      <c r="I81" t="str">
        <f t="shared" si="9"/>
        <v/>
      </c>
    </row>
    <row r="82" spans="1:9" ht="15" thickBot="1" x14ac:dyDescent="0.35">
      <c r="A82" s="93"/>
      <c r="B82" s="94"/>
      <c r="C82" s="94"/>
      <c r="D82" s="95"/>
      <c r="I82" t="str">
        <f t="shared" si="9"/>
        <v/>
      </c>
    </row>
    <row r="83" spans="1:9" ht="15" thickBot="1" x14ac:dyDescent="0.35">
      <c r="A83" s="96"/>
      <c r="B83" s="97"/>
      <c r="C83" s="97"/>
      <c r="D83" s="97"/>
      <c r="E83" s="34" t="s">
        <v>74</v>
      </c>
      <c r="F83" s="12">
        <f>SUM(F66:F82)</f>
        <v>0</v>
      </c>
      <c r="G83" s="77" t="s">
        <v>74</v>
      </c>
      <c r="H83" s="12">
        <f>SUM(H66:H82)</f>
        <v>0</v>
      </c>
    </row>
    <row r="84" spans="1:9" x14ac:dyDescent="0.3"/>
    <row r="85" spans="1:9" x14ac:dyDescent="0.3"/>
    <row r="86" spans="1:9" x14ac:dyDescent="0.3">
      <c r="E86" s="54" t="s">
        <v>77</v>
      </c>
      <c r="F86" s="47">
        <f>+F51+F30+F22+F62+F83</f>
        <v>0</v>
      </c>
      <c r="H86" s="47">
        <f>+H51+H30+H22+H62+H83</f>
        <v>0</v>
      </c>
      <c r="I86">
        <f>SUM(I5:I82)</f>
        <v>0</v>
      </c>
    </row>
    <row r="87" spans="1:9" x14ac:dyDescent="0.3"/>
    <row r="88" spans="1:9" x14ac:dyDescent="0.3"/>
    <row r="89" spans="1:9" x14ac:dyDescent="0.3"/>
  </sheetData>
  <sheetProtection algorithmName="SHA-512" hashValue="qD8BusH4CXbLyNw5kNfdD5UuwxaLY+tCOf82RR9i2Ni7vt/n/4trCQQeWvnSPpR28DsZxPOJBDrbqECNnp8hjA==" saltValue="2/WnjABKzKjOCkGvjH8w1w==" spinCount="100000" sheet="1" objects="1" scenarios="1"/>
  <conditionalFormatting sqref="E22 G22">
    <cfRule type="cellIs" dxfId="7" priority="12" stopIfTrue="1" operator="equal">
      <formula>"Opslag algemene kosten (50%)"</formula>
    </cfRule>
  </conditionalFormatting>
  <conditionalFormatting sqref="E30">
    <cfRule type="cellIs" dxfId="6" priority="9" stopIfTrue="1" operator="equal">
      <formula>"Opslag algemene kosten (50%)"</formula>
    </cfRule>
  </conditionalFormatting>
  <conditionalFormatting sqref="E51">
    <cfRule type="cellIs" dxfId="5" priority="11" stopIfTrue="1" operator="equal">
      <formula>"Opslag algemene kosten (50%)"</formula>
    </cfRule>
  </conditionalFormatting>
  <conditionalFormatting sqref="E62">
    <cfRule type="cellIs" dxfId="4" priority="2" stopIfTrue="1" operator="equal">
      <formula>"Opslag algemene kosten (50%)"</formula>
    </cfRule>
  </conditionalFormatting>
  <conditionalFormatting sqref="E83">
    <cfRule type="cellIs" dxfId="3" priority="3" stopIfTrue="1" operator="equal">
      <formula>"Opslag algemene kosten (50%)"</formula>
    </cfRule>
  </conditionalFormatting>
  <conditionalFormatting sqref="G51">
    <cfRule type="cellIs" dxfId="2" priority="10" stopIfTrue="1" operator="equal">
      <formula>"Opslag algemene kosten (50%)"</formula>
    </cfRule>
  </conditionalFormatting>
  <conditionalFormatting sqref="G62">
    <cfRule type="cellIs" dxfId="1" priority="1" stopIfTrue="1" operator="equal">
      <formula>"Opslag algemene kosten (50%)"</formula>
    </cfRule>
  </conditionalFormatting>
  <conditionalFormatting sqref="G83">
    <cfRule type="cellIs" dxfId="0" priority="4" stopIfTrue="1" operator="equal">
      <formula>"Opslag algemene kosten (50%)"</formula>
    </cfRule>
  </conditionalFormatting>
  <dataValidations count="1">
    <dataValidation type="decimal" operator="lessThanOrEqual" allowBlank="1" showInputMessage="1" showErrorMessage="1" errorTitle="Forfaitaire uurtarief" error="Het Forfaitaire uurtarief is max _x000a_€ 80,-" sqref="D7:D21" xr:uid="{AFA75661-A46D-4636-90A4-E6CF190CF8D1}">
      <formula1>80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797A97A-2109-47F0-9263-EBCD33B96D3C}">
          <x14:formula1>
            <xm:f>Blad1!$D$2:$D$4</xm:f>
          </x14:formula1>
          <xm:sqref>C7:C21 C26:C29 C34:C49 C66:C81 C55:C60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1614F-0425-4868-88F0-E8C5EDD9A1E2}">
  <dimension ref="B1:AG63"/>
  <sheetViews>
    <sheetView topLeftCell="A31" workbookViewId="0">
      <selection activeCell="H48" sqref="H48"/>
    </sheetView>
  </sheetViews>
  <sheetFormatPr defaultColWidth="9.21875" defaultRowHeight="14.4" x14ac:dyDescent="0.3"/>
  <cols>
    <col min="1" max="1" width="9.21875" customWidth="1"/>
    <col min="2" max="2" width="6.77734375" customWidth="1"/>
    <col min="3" max="3" width="2" customWidth="1"/>
    <col min="4" max="4" width="63.77734375" customWidth="1"/>
    <col min="5" max="5" width="13.77734375" customWidth="1"/>
    <col min="6" max="6" width="6.77734375" customWidth="1"/>
    <col min="7" max="7" width="12.21875" customWidth="1"/>
    <col min="8" max="8" width="10.21875" customWidth="1"/>
    <col min="9" max="9" width="5.21875" customWidth="1"/>
    <col min="10" max="10" width="8" bestFit="1" customWidth="1"/>
    <col min="11" max="11" width="9.21875" customWidth="1"/>
    <col min="12" max="12" width="72.21875" bestFit="1" customWidth="1"/>
    <col min="13" max="21" width="12.44140625" bestFit="1" customWidth="1"/>
    <col min="22" max="32" width="13.44140625" bestFit="1" customWidth="1"/>
    <col min="33" max="33" width="6.44140625" bestFit="1" customWidth="1"/>
  </cols>
  <sheetData>
    <row r="1" spans="3:33" ht="17.25" customHeight="1" x14ac:dyDescent="0.3">
      <c r="M1" t="s">
        <v>134</v>
      </c>
      <c r="N1" t="s">
        <v>135</v>
      </c>
      <c r="O1" t="s">
        <v>136</v>
      </c>
      <c r="P1" t="s">
        <v>137</v>
      </c>
      <c r="Q1" t="s">
        <v>138</v>
      </c>
      <c r="R1" t="s">
        <v>139</v>
      </c>
      <c r="S1" t="s">
        <v>140</v>
      </c>
      <c r="T1" t="s">
        <v>141</v>
      </c>
      <c r="U1" t="s">
        <v>142</v>
      </c>
      <c r="V1" t="s">
        <v>143</v>
      </c>
      <c r="W1" t="s">
        <v>144</v>
      </c>
      <c r="X1" t="s">
        <v>145</v>
      </c>
      <c r="Y1" t="s">
        <v>146</v>
      </c>
      <c r="Z1" t="s">
        <v>147</v>
      </c>
      <c r="AA1" t="s">
        <v>148</v>
      </c>
      <c r="AB1" t="s">
        <v>149</v>
      </c>
      <c r="AC1" t="s">
        <v>150</v>
      </c>
      <c r="AD1" t="s">
        <v>151</v>
      </c>
      <c r="AE1" t="s">
        <v>152</v>
      </c>
      <c r="AF1" t="s">
        <v>153</v>
      </c>
      <c r="AG1" t="s">
        <v>77</v>
      </c>
    </row>
    <row r="2" spans="3:33" ht="19.5" customHeight="1" x14ac:dyDescent="0.3">
      <c r="C2">
        <v>1</v>
      </c>
      <c r="D2" t="s">
        <v>131</v>
      </c>
      <c r="E2" s="64">
        <v>1</v>
      </c>
      <c r="L2" t="e">
        <f>+'Totaal Overzicht'!#REF!</f>
        <v>#REF!</v>
      </c>
      <c r="M2" s="73" t="e">
        <f>+'Kosten Aanvrager'!#REF!</f>
        <v>#REF!</v>
      </c>
      <c r="N2" s="73" t="e">
        <f>+'Kosten Deelnemer 2'!I86</f>
        <v>#REF!</v>
      </c>
      <c r="O2" s="73">
        <f>+'Kosten Deelnemer 3'!I86</f>
        <v>0</v>
      </c>
      <c r="P2" s="73">
        <f>+'Kosten Deelnemer 4'!I86</f>
        <v>0</v>
      </c>
      <c r="Q2" s="73">
        <f>+'Kosten Deelnemer 5'!I86</f>
        <v>0</v>
      </c>
      <c r="R2" s="73">
        <f>+'Kosten Deelnemer 6'!I86</f>
        <v>0</v>
      </c>
      <c r="S2" s="73">
        <f>+'Kosten Deelnemer 7'!I86</f>
        <v>0</v>
      </c>
      <c r="T2" s="73">
        <f>+'Kosten Deelnemer 8'!I86</f>
        <v>0</v>
      </c>
      <c r="U2" s="73">
        <f>+'Kosten Deelnemer 9'!I86</f>
        <v>0</v>
      </c>
      <c r="V2" s="73">
        <f>+'Kosten Deelnemer 10'!I86</f>
        <v>0</v>
      </c>
      <c r="W2" s="73">
        <f>+'Kosten Deelnemer 11'!$I$86</f>
        <v>0</v>
      </c>
      <c r="X2" s="73">
        <f>+'Kosten Deelnemer 12'!$I$86</f>
        <v>0</v>
      </c>
      <c r="Y2" s="73">
        <f>+'Kosten Deelnemer 13'!$I$86</f>
        <v>0</v>
      </c>
      <c r="Z2" s="73">
        <f>+'Kosten Deelnemer 14'!$I$86</f>
        <v>0</v>
      </c>
      <c r="AA2" s="73">
        <f>+'Kosten Deelnemer 15'!$I$86</f>
        <v>0</v>
      </c>
      <c r="AB2" s="73">
        <f>+'Kosten Deelnemer 16'!$I$86</f>
        <v>0</v>
      </c>
      <c r="AC2" s="73">
        <f>+'Kosten Deelnemer 17'!$I$86</f>
        <v>0</v>
      </c>
      <c r="AD2" s="73">
        <f>+'Kosten Deelnemer 18'!$I$86</f>
        <v>0</v>
      </c>
      <c r="AE2" s="73">
        <f>+'Kosten Deelnemer 19'!$I$86</f>
        <v>0</v>
      </c>
      <c r="AF2" s="73">
        <f>+'Kosten Deelnemer 20'!$I$86</f>
        <v>0</v>
      </c>
      <c r="AG2" s="81" t="e">
        <f>SUM(M2:AF2)</f>
        <v>#REF!</v>
      </c>
    </row>
    <row r="3" spans="3:33" x14ac:dyDescent="0.3">
      <c r="D3" t="s">
        <v>154</v>
      </c>
      <c r="E3" s="64">
        <v>0.25</v>
      </c>
      <c r="L3">
        <f>+'Totaal Overzicht'!B33</f>
        <v>0</v>
      </c>
    </row>
    <row r="4" spans="3:33" x14ac:dyDescent="0.3">
      <c r="D4" t="s">
        <v>155</v>
      </c>
      <c r="E4" s="64">
        <v>0.5</v>
      </c>
    </row>
    <row r="6" spans="3:33" x14ac:dyDescent="0.3">
      <c r="E6" s="64"/>
    </row>
    <row r="7" spans="3:33" x14ac:dyDescent="0.3">
      <c r="C7">
        <v>2</v>
      </c>
      <c r="D7" t="s">
        <v>156</v>
      </c>
      <c r="E7" s="64">
        <v>0.1</v>
      </c>
    </row>
    <row r="8" spans="3:33" x14ac:dyDescent="0.3">
      <c r="D8" t="s">
        <v>157</v>
      </c>
      <c r="E8" s="64">
        <v>0.2</v>
      </c>
    </row>
    <row r="10" spans="3:33" x14ac:dyDescent="0.3">
      <c r="D10" t="s">
        <v>158</v>
      </c>
      <c r="E10" s="64">
        <v>0.15</v>
      </c>
    </row>
    <row r="13" spans="3:33" x14ac:dyDescent="0.3">
      <c r="C13">
        <v>3</v>
      </c>
      <c r="D13" t="s">
        <v>159</v>
      </c>
      <c r="E13" s="42">
        <v>0.25</v>
      </c>
      <c r="F13" t="s">
        <v>160</v>
      </c>
      <c r="I13" t="s">
        <v>161</v>
      </c>
    </row>
    <row r="14" spans="3:33" x14ac:dyDescent="0.3">
      <c r="D14" t="s">
        <v>162</v>
      </c>
      <c r="E14" s="42">
        <v>0.25</v>
      </c>
      <c r="F14" t="s">
        <v>163</v>
      </c>
    </row>
    <row r="16" spans="3:33" x14ac:dyDescent="0.3">
      <c r="C16">
        <v>4</v>
      </c>
      <c r="D16" t="s">
        <v>164</v>
      </c>
      <c r="E16" s="65">
        <v>15000000</v>
      </c>
    </row>
    <row r="17" spans="3:6" x14ac:dyDescent="0.3">
      <c r="C17">
        <v>6</v>
      </c>
      <c r="D17" t="s">
        <v>165</v>
      </c>
      <c r="E17" s="65">
        <v>25000</v>
      </c>
      <c r="F17" t="s">
        <v>166</v>
      </c>
    </row>
    <row r="20" spans="3:6" x14ac:dyDescent="0.3">
      <c r="C20">
        <v>5</v>
      </c>
      <c r="D20" t="s">
        <v>167</v>
      </c>
    </row>
    <row r="23" spans="3:6" x14ac:dyDescent="0.3">
      <c r="D23" t="s">
        <v>168</v>
      </c>
      <c r="E23" s="65">
        <v>500000</v>
      </c>
      <c r="F23" t="s">
        <v>169</v>
      </c>
    </row>
    <row r="26" spans="3:6" x14ac:dyDescent="0.3">
      <c r="D26" t="s">
        <v>170</v>
      </c>
      <c r="E26" s="42">
        <v>0.3</v>
      </c>
      <c r="F26" t="s">
        <v>171</v>
      </c>
    </row>
    <row r="27" spans="3:6" x14ac:dyDescent="0.3">
      <c r="E27" s="42">
        <v>0.5</v>
      </c>
      <c r="F27" t="s">
        <v>172</v>
      </c>
    </row>
    <row r="28" spans="3:6" x14ac:dyDescent="0.3">
      <c r="E28" s="42">
        <v>0.2</v>
      </c>
      <c r="F28" t="s">
        <v>173</v>
      </c>
    </row>
    <row r="35" spans="2:8" x14ac:dyDescent="0.3">
      <c r="B35" s="119"/>
      <c r="C35" s="119"/>
      <c r="D35" s="119"/>
      <c r="E35" s="119"/>
      <c r="F35" s="119"/>
    </row>
    <row r="36" spans="2:8" x14ac:dyDescent="0.3">
      <c r="B36" s="119"/>
      <c r="C36" s="119"/>
      <c r="D36" s="120" t="s">
        <v>174</v>
      </c>
      <c r="E36" s="119"/>
      <c r="F36" s="119"/>
    </row>
    <row r="37" spans="2:8" x14ac:dyDescent="0.3">
      <c r="B37" s="119"/>
      <c r="C37" s="119"/>
      <c r="D37" s="116" t="s">
        <v>50</v>
      </c>
      <c r="E37" s="121"/>
      <c r="F37" s="119"/>
    </row>
    <row r="38" spans="2:8" x14ac:dyDescent="0.3">
      <c r="B38" s="119"/>
      <c r="C38" s="119"/>
      <c r="D38" s="119" t="s">
        <v>175</v>
      </c>
      <c r="E38" s="122"/>
      <c r="F38" s="119"/>
    </row>
    <row r="39" spans="2:8" x14ac:dyDescent="0.3">
      <c r="B39" s="119"/>
      <c r="C39" s="119"/>
      <c r="D39" s="119" t="s">
        <v>176</v>
      </c>
      <c r="E39" s="122"/>
      <c r="F39" s="119"/>
    </row>
    <row r="40" spans="2:8" x14ac:dyDescent="0.3">
      <c r="B40" s="119"/>
      <c r="C40" s="119"/>
      <c r="D40" s="119"/>
      <c r="E40" s="119"/>
      <c r="F40" s="119"/>
    </row>
    <row r="42" spans="2:8" x14ac:dyDescent="0.3">
      <c r="B42" s="119"/>
      <c r="C42" s="119"/>
      <c r="D42" s="120" t="s">
        <v>177</v>
      </c>
      <c r="E42" s="119"/>
      <c r="F42" s="119"/>
      <c r="G42" s="119"/>
      <c r="H42" s="119"/>
    </row>
    <row r="43" spans="2:8" x14ac:dyDescent="0.3">
      <c r="B43" s="119"/>
      <c r="C43" s="119"/>
      <c r="D43" s="119" t="s">
        <v>178</v>
      </c>
      <c r="E43" s="119"/>
      <c r="F43" s="119"/>
      <c r="G43" s="119"/>
      <c r="H43" s="119"/>
    </row>
    <row r="44" spans="2:8" x14ac:dyDescent="0.3">
      <c r="B44" s="119"/>
      <c r="C44" s="119"/>
      <c r="D44" s="119" t="s">
        <v>177</v>
      </c>
      <c r="E44" s="121"/>
      <c r="F44" s="119"/>
      <c r="G44" s="119"/>
      <c r="H44" s="119"/>
    </row>
    <row r="45" spans="2:8" x14ac:dyDescent="0.3">
      <c r="B45" s="119"/>
      <c r="C45" s="119"/>
      <c r="D45" s="116" t="s">
        <v>50</v>
      </c>
      <c r="E45" s="121"/>
      <c r="F45" s="119"/>
      <c r="G45" s="119"/>
      <c r="H45" s="119"/>
    </row>
    <row r="46" spans="2:8" x14ac:dyDescent="0.3">
      <c r="B46" s="119"/>
      <c r="C46" s="119"/>
      <c r="D46" s="119" t="s">
        <v>179</v>
      </c>
      <c r="E46" s="121">
        <v>0.2</v>
      </c>
      <c r="F46" s="119"/>
      <c r="G46" s="119"/>
      <c r="H46" s="119"/>
    </row>
    <row r="47" spans="2:8" x14ac:dyDescent="0.3">
      <c r="B47" s="119"/>
      <c r="C47" s="119"/>
      <c r="D47" s="119" t="s">
        <v>180</v>
      </c>
      <c r="E47" s="121">
        <v>0.1</v>
      </c>
      <c r="F47" s="119"/>
      <c r="G47" s="119"/>
      <c r="H47" s="119"/>
    </row>
    <row r="48" spans="2:8" x14ac:dyDescent="0.3">
      <c r="B48" s="119"/>
      <c r="C48" s="119"/>
      <c r="D48" s="119" t="s">
        <v>181</v>
      </c>
      <c r="E48" s="122">
        <v>0</v>
      </c>
      <c r="F48" s="119"/>
      <c r="G48" s="119"/>
      <c r="H48" s="119"/>
    </row>
    <row r="49" spans="2:8" x14ac:dyDescent="0.3">
      <c r="B49" s="119"/>
      <c r="C49" s="119"/>
      <c r="D49" s="119"/>
      <c r="E49" s="122"/>
      <c r="F49" s="119"/>
      <c r="G49" s="119"/>
      <c r="H49" s="119"/>
    </row>
    <row r="50" spans="2:8" x14ac:dyDescent="0.3">
      <c r="B50" s="119"/>
      <c r="C50" s="119"/>
      <c r="D50" s="119"/>
      <c r="E50" s="119"/>
      <c r="F50" s="119"/>
      <c r="G50" s="119"/>
      <c r="H50" s="119"/>
    </row>
    <row r="52" spans="2:8" x14ac:dyDescent="0.3">
      <c r="D52" s="116" t="s">
        <v>50</v>
      </c>
    </row>
    <row r="53" spans="2:8" x14ac:dyDescent="0.3">
      <c r="D53" t="s">
        <v>182</v>
      </c>
    </row>
    <row r="54" spans="2:8" x14ac:dyDescent="0.3">
      <c r="D54" t="s">
        <v>183</v>
      </c>
    </row>
    <row r="57" spans="2:8" x14ac:dyDescent="0.3">
      <c r="D57" s="116" t="s">
        <v>50</v>
      </c>
    </row>
    <row r="58" spans="2:8" x14ac:dyDescent="0.3">
      <c r="D58" s="118" t="s">
        <v>184</v>
      </c>
    </row>
    <row r="59" spans="2:8" x14ac:dyDescent="0.3">
      <c r="D59" s="118" t="s">
        <v>185</v>
      </c>
    </row>
    <row r="61" spans="2:8" x14ac:dyDescent="0.3">
      <c r="D61" t="s">
        <v>186</v>
      </c>
      <c r="E61" s="129">
        <v>4000000</v>
      </c>
    </row>
    <row r="62" spans="2:8" x14ac:dyDescent="0.3">
      <c r="D62" t="s">
        <v>187</v>
      </c>
      <c r="E62" s="129">
        <v>400000</v>
      </c>
    </row>
    <row r="63" spans="2:8" x14ac:dyDescent="0.3">
      <c r="D63" t="s">
        <v>188</v>
      </c>
      <c r="E63" s="129">
        <v>400000</v>
      </c>
    </row>
  </sheetData>
  <phoneticPr fontId="1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0475aa-3c24-4a21-a1c7-4ae1c87c8af5" xsi:nil="true"/>
    <lcf76f155ced4ddcb4097134ff3c332f xmlns="01f5b611-907a-41a3-b53b-1a1120b7b112">
      <Terms xmlns="http://schemas.microsoft.com/office/infopath/2007/PartnerControls"/>
    </lcf76f155ced4ddcb4097134ff3c332f>
    <SharedWithUsers xmlns="570475aa-3c24-4a21-a1c7-4ae1c87c8af5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0D0EEC5A495A46A4E6B774CB18C118" ma:contentTypeVersion="12" ma:contentTypeDescription="Een nieuw document maken." ma:contentTypeScope="" ma:versionID="0756c0ce13b0011c282680e51b624f73">
  <xsd:schema xmlns:xsd="http://www.w3.org/2001/XMLSchema" xmlns:xs="http://www.w3.org/2001/XMLSchema" xmlns:p="http://schemas.microsoft.com/office/2006/metadata/properties" xmlns:ns2="01f5b611-907a-41a3-b53b-1a1120b7b112" xmlns:ns3="570475aa-3c24-4a21-a1c7-4ae1c87c8af5" targetNamespace="http://schemas.microsoft.com/office/2006/metadata/properties" ma:root="true" ma:fieldsID="b1462e6d61197ba569dcc60d0b2fb321" ns2:_="" ns3:_="">
    <xsd:import namespace="01f5b611-907a-41a3-b53b-1a1120b7b112"/>
    <xsd:import namespace="570475aa-3c24-4a21-a1c7-4ae1c87c8a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f5b611-907a-41a3-b53b-1a1120b7b1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aeb5d102-68e6-440d-87f4-7086294590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0475aa-3c24-4a21-a1c7-4ae1c87c8af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a9f2e56-c907-4127-bc3f-68e7b65e17d1}" ma:internalName="TaxCatchAll" ma:showField="CatchAllData" ma:web="570475aa-3c24-4a21-a1c7-4ae1c87c8a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320FF5-6D1B-4351-8E26-E897E98DBE99}">
  <ds:schemaRefs>
    <ds:schemaRef ds:uri="01f5b611-907a-41a3-b53b-1a1120b7b112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570475aa-3c24-4a21-a1c7-4ae1c87c8af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513C7B7-4BFE-4243-903E-5495BD3EDA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f5b611-907a-41a3-b53b-1a1120b7b112"/>
    <ds:schemaRef ds:uri="570475aa-3c24-4a21-a1c7-4ae1c87c8a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DB33E9-D459-47DC-B294-4EB5CAF62E3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EFA75D77-AD3C-4B3F-87AD-9ADE2835984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24</vt:i4>
      </vt:variant>
      <vt:variant>
        <vt:lpstr>Benoemde bereiken</vt:lpstr>
      </vt:variant>
      <vt:variant>
        <vt:i4>10</vt:i4>
      </vt:variant>
    </vt:vector>
  </HeadingPairs>
  <TitlesOfParts>
    <vt:vector size="34" baseType="lpstr">
      <vt:lpstr>Toelichting projectkosten</vt:lpstr>
      <vt:lpstr>Basisgegevens Begroting</vt:lpstr>
      <vt:lpstr>Kosten Aanvrager</vt:lpstr>
      <vt:lpstr>Totaal Overzicht</vt:lpstr>
      <vt:lpstr>Kosten Deelnemer 2</vt:lpstr>
      <vt:lpstr>Kosten Deelnemer 3</vt:lpstr>
      <vt:lpstr>Kosten Deelnemer 4</vt:lpstr>
      <vt:lpstr>Kosten Deelnemer 5</vt:lpstr>
      <vt:lpstr>Kosten Deelnemer 6</vt:lpstr>
      <vt:lpstr>Kosten Deelnemer 7</vt:lpstr>
      <vt:lpstr>Kosten Deelnemer 8</vt:lpstr>
      <vt:lpstr>Kosten Deelnemer 9</vt:lpstr>
      <vt:lpstr>Kosten Deelnemer 10</vt:lpstr>
      <vt:lpstr>Kosten Deelnemer 11</vt:lpstr>
      <vt:lpstr>Kosten Deelnemer 12</vt:lpstr>
      <vt:lpstr>Kosten Deelnemer 13</vt:lpstr>
      <vt:lpstr>Kosten Deelnemer 14</vt:lpstr>
      <vt:lpstr>Kosten Deelnemer 15</vt:lpstr>
      <vt:lpstr>Kosten Deelnemer 16</vt:lpstr>
      <vt:lpstr>Kosten Deelnemer 17</vt:lpstr>
      <vt:lpstr>Kosten Deelnemer 18</vt:lpstr>
      <vt:lpstr>Kosten Deelnemer 19</vt:lpstr>
      <vt:lpstr>Kosten Deelnemer 20</vt:lpstr>
      <vt:lpstr>Blad1</vt:lpstr>
      <vt:lpstr>'Basisgegevens Begroting'!Afdrukbereik</vt:lpstr>
      <vt:lpstr>'Kosten Deelnemer 2'!Afdrukbereik</vt:lpstr>
      <vt:lpstr>'Totaal Overzicht'!Afdrukbereik</vt:lpstr>
      <vt:lpstr>'Kosten Deelnemer 5'!Gegevens_deelnemers</vt:lpstr>
      <vt:lpstr>'Kosten Deelnemer 8'!Gegevens_deelnemers</vt:lpstr>
      <vt:lpstr>Gegevens_deelnemers</vt:lpstr>
      <vt:lpstr>keuze_energie</vt:lpstr>
      <vt:lpstr>keuze_jn</vt:lpstr>
      <vt:lpstr>keuze_onderneming</vt:lpstr>
      <vt:lpstr>keuze_thema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Begroting VOEZ</dc:title>
  <dc:subject/>
  <dc:creator>Rijksdienst voor Ondernemend Nederland</dc:creator>
  <cp:keywords/>
  <dc:description/>
  <cp:revision/>
  <dcterms:created xsi:type="dcterms:W3CDTF">2024-02-19T14:04:53Z</dcterms:created>
  <dcterms:modified xsi:type="dcterms:W3CDTF">2026-10-22T06:59:38Z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0x010100080D0EEC5A495A46A4E6B774CB18C118</vt:lpwstr>
  </property>
  <property fmtid="{D5CDD505-2E9C-101B-9397-08002B2CF9AE}" pid="3" name="MediaServiceImageTags">
    <vt:lpwstr/>
  </property>
  <property fmtid="{D5CDD505-2E9C-101B-9397-08002B2CF9AE}" pid="4" name="Order">
    <vt:r8>46000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</Properties>
</file>